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21a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<sst xmlns="http://schemas.openxmlformats.org/spreadsheetml/2006/main" count="71" uniqueCount="71">
  <si>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</si>
  <si>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</si>
  <si>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</si>
  <si>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</si>
  <si>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</si>
  <si>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</si>
  <si>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</si>
  <si>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</si>
  <si>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</si>
  <si>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</si>
  <si>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</si>
  <si>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</si>
  <si>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t>@</t>
  </si>
  <si>
    <r>
      <t xml:space="preserve">Tappa
</t>
    </r>
    <r>
      <rPr>
        <b/>
        <sz val="18"/>
        <rFont val="Arial"/>
        <family val="2"/>
      </rPr>
      <t xml:space="preserve">21ª
</t>
    </r>
    <r>
      <rPr>
        <b/>
        <sz val="8"/>
        <rFont val="Arial"/>
        <family val="2"/>
      </rPr>
      <t>cronotabella</t>
    </r>
  </si>
  <si>
    <t>Piazza della Repubblica</t>
  </si>
  <si>
    <t>Via Regina Margherita</t>
  </si>
  <si>
    <t>Via Roma</t>
  </si>
  <si>
    <t>Via Dante</t>
  </si>
  <si>
    <t>DESIO - MILANO (cronometro individuale)</t>
  </si>
  <si>
    <t>PROVINCIA DI MONZA E BRIANZA</t>
  </si>
  <si>
    <t>DESIO - Corso Italia</t>
  </si>
  <si>
    <t>Via Gramsci</t>
  </si>
  <si>
    <t>Via XXV Aprile</t>
  </si>
  <si>
    <t>Via Tagliabue</t>
  </si>
  <si>
    <t>Lissone - Viale Martiri della Libertà</t>
  </si>
  <si>
    <t>Macherio - Via Toti</t>
  </si>
  <si>
    <t>Via Volta</t>
  </si>
  <si>
    <t>Sovico - Viale Monza</t>
  </si>
  <si>
    <t>Albiate - Via Italia</t>
  </si>
  <si>
    <t>Via IX Novembre</t>
  </si>
  <si>
    <t>ponte sul fiume Lambro</t>
  </si>
  <si>
    <t>Triuggio - Via Vittorio Veneto</t>
  </si>
  <si>
    <t>Via Vittorio Emanuele - bivio Canonica - a sx Triuggio</t>
  </si>
  <si>
    <t>Via Diaz</t>
  </si>
  <si>
    <t>Cascina Montemerlo (Triuggio)</t>
  </si>
  <si>
    <t>bivio Calò</t>
  </si>
  <si>
    <t>Tregasio (Triuggio) - Piazza Chiesa - TROFEO CAI - R.C.</t>
  </si>
  <si>
    <t>Canonica (Triuggio) - Via Emanuele Filiberto</t>
  </si>
  <si>
    <t>bivio a sx Gerno</t>
  </si>
  <si>
    <t>Gerno (Lesmo) - Via Volta</t>
  </si>
  <si>
    <t>Peregallo (Lesmo) - Piazza Garibaldi</t>
  </si>
  <si>
    <t>Via Mazzini</t>
  </si>
  <si>
    <t>Arcore - Via Monte Cervino</t>
  </si>
  <si>
    <t>Villasanta - Via della Vittoria</t>
  </si>
  <si>
    <t>Via Segantini</t>
  </si>
  <si>
    <t>Via Da Vinci</t>
  </si>
  <si>
    <t>Piazza Daelli</t>
  </si>
  <si>
    <t>Via Farina</t>
  </si>
  <si>
    <t>Monza - Via Pinalla</t>
  </si>
  <si>
    <t>sovrappasso Tangenziale Nord</t>
  </si>
  <si>
    <t>sovrappasso SS 36 "del Lago di Como e dello Spluga"</t>
  </si>
  <si>
    <t>stazione - sottopasso</t>
  </si>
  <si>
    <t>Cinisello Balsamo - Via Valtellina</t>
  </si>
  <si>
    <t>PROVINCIA DI MILANO</t>
  </si>
  <si>
    <t>sottopasso A 4</t>
  </si>
  <si>
    <t>Sesto San Giovanni - Via Zara</t>
  </si>
  <si>
    <t>Milano - Viale Monza</t>
  </si>
  <si>
    <t>Piazzale Loreto - Corso Buenos Aires</t>
  </si>
  <si>
    <t>Via Errico Petrella</t>
  </si>
  <si>
    <t>Via Errico Petrella 19 (Sede centrale C.A.I.)</t>
  </si>
  <si>
    <t>Via Settembrini</t>
  </si>
  <si>
    <t>Via Scarlatti</t>
  </si>
  <si>
    <t>Corso Buenos Aires</t>
  </si>
  <si>
    <t>Bastioni di Porta Venezia - Corso Venezia</t>
  </si>
  <si>
    <t>Piazza San Babila</t>
  </si>
  <si>
    <t>Corso Europa</t>
  </si>
  <si>
    <t>Via Larga</t>
  </si>
  <si>
    <t>Via Palazzo Reale</t>
  </si>
  <si>
    <t>MILANO - Piazza Duomo</t>
  </si>
  <si>
    <t>Monza - Corso Milano - R.C.</t>
  </si>
  <si>
    <t>Km 46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</si>
</sst>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km &quot;0"/>
    <numFmt numFmtId="166" formatCode="h\.mm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vertical="center"/>
      <protection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 indent="5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64" fontId="1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28575</xdr:rowOff>
    </xdr:to>
    <xdr:pic>
      <xdr:nvPicPr>
        <xdr:cNvPr id="1" name="Immagine 1" descr="cr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28575</xdr:rowOff>
    </xdr:to>
    <xdr:pic>
      <xdr:nvPicPr>
        <xdr:cNvPr id="2" name="Immagine 1" descr="cr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3" sqref="A3:IV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2.00390625" style="2" customWidth="1"/>
    <col min="4" max="4" width="53.28125" style="2" customWidth="1"/>
    <col min="5" max="6" width="5.421875" style="2" customWidth="1"/>
    <col min="7" max="7" width="8.28125" style="2" customWidth="1"/>
    <col min="8" max="10" width="5.8515625" style="2" customWidth="1"/>
    <col min="11" max="11" width="6.28125" style="3" customWidth="1"/>
    <col min="12" max="14" width="9.140625" style="2" customWidth="1"/>
    <col min="15" max="15" width="10.140625" style="2" customWidth="1"/>
    <col min="16" max="16384" width="9.140625" style="2" customWidth="1"/>
  </cols>
  <sheetData>
    <row r="1" spans="1:10" ht="33.75" customHeight="1">
      <c r="A1" s="51" t="s">
        <v>13</v>
      </c>
      <c r="B1" s="51"/>
      <c r="C1" s="52" t="s">
        <v>18</v>
      </c>
      <c r="D1" s="52"/>
      <c r="E1" s="52"/>
      <c r="F1" s="52"/>
      <c r="G1" s="52"/>
      <c r="H1" s="52"/>
      <c r="I1" s="53" t="s">
        <v>70</v>
      </c>
      <c r="J1" s="53"/>
    </row>
    <row r="2" spans="1:10" ht="15" customHeight="1">
      <c r="A2" s="51"/>
      <c r="B2" s="51"/>
      <c r="C2" s="54"/>
      <c r="D2" s="54"/>
      <c r="E2" s="54"/>
      <c r="F2" s="54"/>
      <c r="G2" s="54"/>
      <c r="H2" s="54"/>
      <c r="I2" s="4"/>
      <c r="J2" s="5"/>
    </row>
    <row r="3" spans="1:10" ht="6.75" customHeight="1">
      <c r="A3" s="39"/>
      <c r="B3" s="5"/>
      <c r="C3" s="5"/>
      <c r="D3" s="40"/>
      <c r="E3" s="6"/>
      <c r="F3" s="7"/>
      <c r="G3" s="5"/>
      <c r="H3" s="5"/>
      <c r="I3" s="5"/>
      <c r="J3" s="5"/>
    </row>
    <row r="4" spans="1:10" ht="12.75">
      <c r="A4" s="8"/>
      <c r="B4" s="9"/>
      <c r="C4" s="10"/>
      <c r="D4" s="9"/>
      <c r="E4" s="55" t="s">
        <v>0</v>
      </c>
      <c r="F4" s="55"/>
      <c r="G4" s="55"/>
      <c r="H4" s="55" t="s">
        <v>1</v>
      </c>
      <c r="I4" s="55"/>
      <c r="J4" s="55"/>
    </row>
    <row r="5" spans="1:10" ht="9.75" customHeight="1">
      <c r="A5" s="11" t="s">
        <v>2</v>
      </c>
      <c r="B5" s="12"/>
      <c r="C5" s="11"/>
      <c r="D5" s="13" t="s">
        <v>3</v>
      </c>
      <c r="E5" s="14" t="s">
        <v>4</v>
      </c>
      <c r="F5" s="14" t="s">
        <v>5</v>
      </c>
      <c r="G5" s="14" t="s">
        <v>6</v>
      </c>
      <c r="H5" s="50" t="s">
        <v>7</v>
      </c>
      <c r="I5" s="50"/>
      <c r="J5" s="50"/>
    </row>
    <row r="6" spans="1:11" ht="11.25" customHeight="1">
      <c r="A6" s="15"/>
      <c r="B6" s="16"/>
      <c r="C6" s="17"/>
      <c r="D6" s="18"/>
      <c r="E6" s="19" t="s">
        <v>8</v>
      </c>
      <c r="F6" s="19" t="s">
        <v>9</v>
      </c>
      <c r="G6" s="19" t="s">
        <v>10</v>
      </c>
      <c r="H6" s="20">
        <v>49</v>
      </c>
      <c r="I6" s="16">
        <v>51</v>
      </c>
      <c r="J6" s="16">
        <v>53</v>
      </c>
      <c r="K6" s="21" t="s">
        <v>11</v>
      </c>
    </row>
    <row r="7" spans="1:12" s="27" customFormat="1" ht="12" customHeight="1">
      <c r="A7" s="22"/>
      <c r="B7" s="23"/>
      <c r="C7" s="23"/>
      <c r="D7" s="24" t="s">
        <v>19</v>
      </c>
      <c r="E7" s="25"/>
      <c r="F7" s="26"/>
      <c r="G7" s="26"/>
      <c r="H7" s="26"/>
      <c r="I7" s="26"/>
      <c r="J7" s="26"/>
      <c r="K7" s="3"/>
      <c r="L7" s="41"/>
    </row>
    <row r="8" spans="1:11" s="33" customFormat="1" ht="12" customHeight="1">
      <c r="A8" s="28"/>
      <c r="B8" s="29">
        <v>200</v>
      </c>
      <c r="C8" s="30"/>
      <c r="D8" s="29" t="s">
        <v>20</v>
      </c>
      <c r="E8" s="31">
        <v>0</v>
      </c>
      <c r="F8" s="31">
        <f>SUM($E$7:E8)</f>
        <v>0</v>
      </c>
      <c r="G8" s="31">
        <v>46</v>
      </c>
      <c r="H8" s="32">
        <v>0</v>
      </c>
      <c r="I8" s="32">
        <f>+H8</f>
        <v>0</v>
      </c>
      <c r="J8" s="32">
        <f>+I8</f>
        <v>0</v>
      </c>
      <c r="K8" s="31"/>
    </row>
    <row r="9" spans="1:11" s="27" customFormat="1" ht="12" customHeight="1">
      <c r="A9" s="34"/>
      <c r="B9" s="35">
        <v>198</v>
      </c>
      <c r="C9" s="36"/>
      <c r="D9" s="35" t="s">
        <v>21</v>
      </c>
      <c r="E9" s="21">
        <v>0.1</v>
      </c>
      <c r="F9" s="21">
        <f>IF(E9=0,"",SUM($E$9:E9))</f>
        <v>0.1</v>
      </c>
      <c r="G9" s="21">
        <f>IF(F9=0,"",$G$8-F9)</f>
        <v>45.9</v>
      </c>
      <c r="H9" s="37">
        <f aca="true" t="shared" si="0" ref="H9:J53">IF($E9=0,"",+$F9*3600/H$6/86400+$H$8)</f>
        <v>8.503401360544218E-05</v>
      </c>
      <c r="I9" s="37">
        <f t="shared" si="0"/>
        <v>8.169934640522875E-05</v>
      </c>
      <c r="J9" s="37">
        <f t="shared" si="0"/>
        <v>7.861635220125787E-05</v>
      </c>
      <c r="K9" s="21">
        <f>(B9-B8)/(E9*10)</f>
        <v>-2</v>
      </c>
    </row>
    <row r="10" spans="1:11" s="27" customFormat="1" ht="12" customHeight="1">
      <c r="A10" s="34"/>
      <c r="B10" s="35">
        <v>200</v>
      </c>
      <c r="C10" s="36"/>
      <c r="D10" s="38" t="s">
        <v>22</v>
      </c>
      <c r="E10" s="21">
        <v>0.6</v>
      </c>
      <c r="F10" s="21">
        <f>IF(E10=0,"",SUM($E$9:E10))</f>
        <v>0.7</v>
      </c>
      <c r="G10" s="21">
        <f>IF(F10=0,"",$G$8-F10)</f>
        <v>45.3</v>
      </c>
      <c r="H10" s="37">
        <f t="shared" si="0"/>
        <v>0.0005952380952380953</v>
      </c>
      <c r="I10" s="37">
        <f t="shared" si="0"/>
        <v>0.0005718954248366013</v>
      </c>
      <c r="J10" s="37">
        <f t="shared" si="0"/>
        <v>0.000550314465408805</v>
      </c>
      <c r="K10" s="21">
        <f>(B10-B9)/(E10*10)</f>
        <v>0.3333333333333333</v>
      </c>
    </row>
    <row r="11" spans="1:11" s="27" customFormat="1" ht="12" customHeight="1">
      <c r="A11" s="34"/>
      <c r="B11" s="35">
        <v>200</v>
      </c>
      <c r="C11" s="36"/>
      <c r="D11" s="38" t="s">
        <v>23</v>
      </c>
      <c r="E11" s="21">
        <v>0.2</v>
      </c>
      <c r="F11" s="21">
        <f>IF(E11=0,"",SUM($E$9:E11))</f>
        <v>0.8999999999999999</v>
      </c>
      <c r="G11" s="21">
        <f>IF(F11=0,"",$G$8-F11)</f>
        <v>45.1</v>
      </c>
      <c r="H11" s="37">
        <f t="shared" si="0"/>
        <v>0.0007653061224489794</v>
      </c>
      <c r="I11" s="37">
        <f t="shared" si="0"/>
        <v>0.0007352941176470588</v>
      </c>
      <c r="J11" s="37">
        <f t="shared" si="0"/>
        <v>0.0007075471698113206</v>
      </c>
      <c r="K11" s="21">
        <f>(B11-B10)/(E11*10)</f>
        <v>0</v>
      </c>
    </row>
    <row r="12" spans="1:11" s="27" customFormat="1" ht="12" customHeight="1">
      <c r="A12" s="34" t="s">
        <v>12</v>
      </c>
      <c r="B12" s="35">
        <v>199</v>
      </c>
      <c r="C12" s="36"/>
      <c r="D12" s="35" t="s">
        <v>51</v>
      </c>
      <c r="E12" s="21">
        <v>0.2</v>
      </c>
      <c r="F12" s="21">
        <f>IF(E12=0,"",SUM($E$9:E12))</f>
        <v>1.0999999999999999</v>
      </c>
      <c r="G12" s="21">
        <f>IF(F12=0,"",$G$8-F12)</f>
        <v>44.9</v>
      </c>
      <c r="H12" s="37">
        <f t="shared" si="0"/>
        <v>0.0009353741496598638</v>
      </c>
      <c r="I12" s="37">
        <f t="shared" si="0"/>
        <v>0.0008986928104575163</v>
      </c>
      <c r="J12" s="37">
        <f t="shared" si="0"/>
        <v>0.0008647798742138364</v>
      </c>
      <c r="K12" s="21">
        <f>(B12-B11)/(E12*10)</f>
        <v>-0.5</v>
      </c>
    </row>
    <row r="13" spans="1:11" s="27" customFormat="1" ht="12" customHeight="1">
      <c r="A13" s="34"/>
      <c r="B13" s="35">
        <v>198</v>
      </c>
      <c r="C13" s="36"/>
      <c r="D13" s="35" t="s">
        <v>50</v>
      </c>
      <c r="E13" s="21">
        <v>0.4</v>
      </c>
      <c r="F13" s="21">
        <f>IF(E13=0,"",SUM($E$9:E13))</f>
        <v>1.5</v>
      </c>
      <c r="G13" s="21">
        <f>IF(F13=0,"",$G$8-F13)</f>
        <v>44.5</v>
      </c>
      <c r="H13" s="37">
        <f t="shared" si="0"/>
        <v>0.0012755102040816326</v>
      </c>
      <c r="I13" s="37">
        <f t="shared" si="0"/>
        <v>0.0012254901960784314</v>
      </c>
      <c r="J13" s="37">
        <f t="shared" si="0"/>
        <v>0.0011792452830188679</v>
      </c>
      <c r="K13" s="21">
        <f>(B13-B12)/(E13*10)</f>
        <v>-0.25</v>
      </c>
    </row>
    <row r="14" spans="1:11" s="27" customFormat="1" ht="12" customHeight="1">
      <c r="A14" s="34"/>
      <c r="B14" s="35">
        <v>199</v>
      </c>
      <c r="C14" s="36"/>
      <c r="D14" s="38" t="s">
        <v>24</v>
      </c>
      <c r="E14" s="21">
        <v>1.6</v>
      </c>
      <c r="F14" s="21">
        <f>IF(E14=0,"",SUM($E$9:E14))</f>
        <v>3.1</v>
      </c>
      <c r="G14" s="21">
        <f aca="true" t="shared" si="1" ref="G14:G47">IF(F14=0,"",$G$8-F14)</f>
        <v>42.9</v>
      </c>
      <c r="H14" s="37">
        <f t="shared" si="0"/>
        <v>0.0026360544217687073</v>
      </c>
      <c r="I14" s="37">
        <f t="shared" si="0"/>
        <v>0.002532679738562091</v>
      </c>
      <c r="J14" s="37">
        <f t="shared" si="0"/>
        <v>0.0024371069182389936</v>
      </c>
      <c r="K14" s="21">
        <f aca="true" t="shared" si="2" ref="K14:K47">(B14-B13)/(E14*10)</f>
        <v>0.0625</v>
      </c>
    </row>
    <row r="15" spans="1:11" s="27" customFormat="1" ht="12" customHeight="1">
      <c r="A15" s="34"/>
      <c r="B15" s="35">
        <v>202</v>
      </c>
      <c r="C15" s="36"/>
      <c r="D15" s="35" t="s">
        <v>25</v>
      </c>
      <c r="E15" s="21">
        <v>0.3</v>
      </c>
      <c r="F15" s="21">
        <f>IF(E15=0,"",SUM($E$9:E15))</f>
        <v>3.4</v>
      </c>
      <c r="G15" s="21">
        <f t="shared" si="1"/>
        <v>42.6</v>
      </c>
      <c r="H15" s="37">
        <f t="shared" si="0"/>
        <v>0.002891156462585034</v>
      </c>
      <c r="I15" s="37">
        <f t="shared" si="0"/>
        <v>0.002777777777777778</v>
      </c>
      <c r="J15" s="37">
        <f t="shared" si="0"/>
        <v>0.0026729559748427676</v>
      </c>
      <c r="K15" s="21">
        <f t="shared" si="2"/>
        <v>1</v>
      </c>
    </row>
    <row r="16" spans="1:11" s="27" customFormat="1" ht="12" customHeight="1">
      <c r="A16" s="34"/>
      <c r="B16" s="35">
        <v>205</v>
      </c>
      <c r="C16" s="36"/>
      <c r="D16" s="35" t="s">
        <v>15</v>
      </c>
      <c r="E16" s="21">
        <v>0.7</v>
      </c>
      <c r="F16" s="21">
        <f>IF(E16=0,"",SUM($E$9:E16))</f>
        <v>4.1</v>
      </c>
      <c r="G16" s="21">
        <f t="shared" si="1"/>
        <v>41.9</v>
      </c>
      <c r="H16" s="37">
        <f t="shared" si="0"/>
        <v>0.0034863945578231287</v>
      </c>
      <c r="I16" s="37">
        <f t="shared" si="0"/>
        <v>0.003349673202614379</v>
      </c>
      <c r="J16" s="37">
        <f t="shared" si="0"/>
        <v>0.0032232704402515716</v>
      </c>
      <c r="K16" s="21">
        <f t="shared" si="2"/>
        <v>0.42857142857142855</v>
      </c>
    </row>
    <row r="17" spans="1:11" s="27" customFormat="1" ht="12" customHeight="1">
      <c r="A17" s="34"/>
      <c r="B17" s="46">
        <v>213</v>
      </c>
      <c r="C17" s="36"/>
      <c r="D17" s="38" t="s">
        <v>26</v>
      </c>
      <c r="E17" s="21">
        <v>1.7</v>
      </c>
      <c r="F17" s="21">
        <f>IF(E17=0,"",SUM($E$9:E17))</f>
        <v>5.8</v>
      </c>
      <c r="G17" s="21">
        <f t="shared" si="1"/>
        <v>40.2</v>
      </c>
      <c r="H17" s="37">
        <f t="shared" si="0"/>
        <v>0.004931972789115646</v>
      </c>
      <c r="I17" s="37">
        <f t="shared" si="0"/>
        <v>0.0047385620915032685</v>
      </c>
      <c r="J17" s="37">
        <f t="shared" si="0"/>
        <v>0.004559748427672956</v>
      </c>
      <c r="K17" s="21">
        <f t="shared" si="2"/>
        <v>0.47058823529411764</v>
      </c>
    </row>
    <row r="18" spans="1:11" s="27" customFormat="1" ht="12" customHeight="1">
      <c r="A18" s="34"/>
      <c r="B18" s="46">
        <v>221</v>
      </c>
      <c r="C18" s="36"/>
      <c r="D18" s="38" t="s">
        <v>27</v>
      </c>
      <c r="E18" s="21">
        <v>1.1</v>
      </c>
      <c r="F18" s="21">
        <f>IF(E18=0,"",SUM($E$9:E18))</f>
        <v>6.9</v>
      </c>
      <c r="G18" s="21">
        <f t="shared" si="1"/>
        <v>39.1</v>
      </c>
      <c r="H18" s="37">
        <f t="shared" si="0"/>
        <v>0.00586734693877551</v>
      </c>
      <c r="I18" s="37">
        <f t="shared" si="0"/>
        <v>0.005637254901960784</v>
      </c>
      <c r="J18" s="37">
        <f t="shared" si="0"/>
        <v>0.005424528301886792</v>
      </c>
      <c r="K18" s="21">
        <f t="shared" si="2"/>
        <v>0.7272727272727273</v>
      </c>
    </row>
    <row r="19" spans="1:11" s="27" customFormat="1" ht="12" customHeight="1">
      <c r="A19" s="34"/>
      <c r="B19" s="42">
        <v>232</v>
      </c>
      <c r="C19" s="36"/>
      <c r="D19" s="38" t="s">
        <v>28</v>
      </c>
      <c r="E19" s="21">
        <v>1.3</v>
      </c>
      <c r="F19" s="21">
        <f>IF(E19=0,"",SUM($E$9:E19))</f>
        <v>8.200000000000001</v>
      </c>
      <c r="G19" s="21">
        <f t="shared" si="1"/>
        <v>37.8</v>
      </c>
      <c r="H19" s="37">
        <f t="shared" si="0"/>
        <v>0.00697278911564626</v>
      </c>
      <c r="I19" s="37">
        <f t="shared" si="0"/>
        <v>0.006699346405228759</v>
      </c>
      <c r="J19" s="37">
        <f t="shared" si="0"/>
        <v>0.006446540880503146</v>
      </c>
      <c r="K19" s="21">
        <f t="shared" si="2"/>
        <v>0.8461538461538461</v>
      </c>
    </row>
    <row r="20" spans="1:11" s="27" customFormat="1" ht="12" customHeight="1">
      <c r="A20" s="34"/>
      <c r="B20" s="42">
        <v>236</v>
      </c>
      <c r="C20" s="36"/>
      <c r="D20" s="38" t="s">
        <v>16</v>
      </c>
      <c r="E20" s="21">
        <v>0.3</v>
      </c>
      <c r="F20" s="21">
        <f>IF(E20=0,"",SUM($E$9:E20))</f>
        <v>8.500000000000002</v>
      </c>
      <c r="G20" s="21">
        <f t="shared" si="1"/>
        <v>37.5</v>
      </c>
      <c r="H20" s="37">
        <f t="shared" si="0"/>
        <v>0.007227891156462586</v>
      </c>
      <c r="I20" s="37">
        <f t="shared" si="0"/>
        <v>0.006944444444444446</v>
      </c>
      <c r="J20" s="37">
        <f t="shared" si="0"/>
        <v>0.006682389937106919</v>
      </c>
      <c r="K20" s="21">
        <f t="shared" si="2"/>
        <v>1.3333333333333333</v>
      </c>
    </row>
    <row r="21" spans="1:11" s="27" customFormat="1" ht="12" customHeight="1">
      <c r="A21" s="34"/>
      <c r="B21" s="42">
        <v>221</v>
      </c>
      <c r="C21" s="36"/>
      <c r="D21" s="38" t="s">
        <v>29</v>
      </c>
      <c r="E21" s="21">
        <v>0.5</v>
      </c>
      <c r="F21" s="21">
        <f>IF(E21=0,"",SUM($E$9:E21))</f>
        <v>9.000000000000002</v>
      </c>
      <c r="G21" s="21">
        <f t="shared" si="1"/>
        <v>37</v>
      </c>
      <c r="H21" s="37">
        <f t="shared" si="0"/>
        <v>0.007653061224489798</v>
      </c>
      <c r="I21" s="37">
        <f t="shared" si="0"/>
        <v>0.007352941176470591</v>
      </c>
      <c r="J21" s="37">
        <f t="shared" si="0"/>
        <v>0.007075471698113209</v>
      </c>
      <c r="K21" s="21">
        <f t="shared" si="2"/>
        <v>-3</v>
      </c>
    </row>
    <row r="22" spans="1:11" s="27" customFormat="1" ht="12" customHeight="1">
      <c r="A22" s="34"/>
      <c r="B22" s="42">
        <v>208</v>
      </c>
      <c r="C22" s="36"/>
      <c r="D22" s="38" t="s">
        <v>30</v>
      </c>
      <c r="E22" s="21">
        <v>0.2</v>
      </c>
      <c r="F22" s="21">
        <f>IF(E22=0,"",SUM($E$9:E22))</f>
        <v>9.200000000000001</v>
      </c>
      <c r="G22" s="21">
        <f t="shared" si="1"/>
        <v>36.8</v>
      </c>
      <c r="H22" s="37">
        <f t="shared" si="0"/>
        <v>0.007823129251700681</v>
      </c>
      <c r="I22" s="37">
        <f t="shared" si="0"/>
        <v>0.007516339869281048</v>
      </c>
      <c r="J22" s="37">
        <f t="shared" si="0"/>
        <v>0.007232704402515724</v>
      </c>
      <c r="K22" s="21">
        <f t="shared" si="2"/>
        <v>-6.5</v>
      </c>
    </row>
    <row r="23" spans="1:11" s="27" customFormat="1" ht="12" customHeight="1">
      <c r="A23" s="34"/>
      <c r="B23" s="42">
        <v>205</v>
      </c>
      <c r="C23" s="36"/>
      <c r="D23" s="38" t="s">
        <v>31</v>
      </c>
      <c r="E23" s="21">
        <v>0.1</v>
      </c>
      <c r="F23" s="21">
        <f>IF(E23=0,"",SUM($E$9:E23))</f>
        <v>9.3</v>
      </c>
      <c r="G23" s="21">
        <f>IF(F23=0,"",$G$8-F23)</f>
        <v>36.7</v>
      </c>
      <c r="H23" s="37">
        <f t="shared" si="0"/>
        <v>0.007908163265306124</v>
      </c>
      <c r="I23" s="37">
        <f t="shared" si="0"/>
        <v>0.007598039215686274</v>
      </c>
      <c r="J23" s="37">
        <f t="shared" si="0"/>
        <v>0.007311320754716981</v>
      </c>
      <c r="K23" s="21">
        <f>(B23-B22)/(E23*10)</f>
        <v>-3</v>
      </c>
    </row>
    <row r="24" spans="1:11" s="27" customFormat="1" ht="12" customHeight="1">
      <c r="A24" s="34"/>
      <c r="B24" s="42">
        <v>219</v>
      </c>
      <c r="C24" s="36"/>
      <c r="D24" s="35" t="s">
        <v>17</v>
      </c>
      <c r="E24" s="21">
        <v>0.6</v>
      </c>
      <c r="F24" s="21">
        <f>IF(E24=0,"",SUM($E$9:E24))</f>
        <v>9.9</v>
      </c>
      <c r="G24" s="21">
        <f t="shared" si="1"/>
        <v>36.1</v>
      </c>
      <c r="H24" s="37">
        <f t="shared" si="0"/>
        <v>0.008418367346938776</v>
      </c>
      <c r="I24" s="37">
        <f t="shared" si="0"/>
        <v>0.008088235294117648</v>
      </c>
      <c r="J24" s="37">
        <f t="shared" si="0"/>
        <v>0.007783018867924529</v>
      </c>
      <c r="K24" s="21">
        <f>(B24-B22)/(E24*10)</f>
        <v>1.8333333333333333</v>
      </c>
    </row>
    <row r="25" spans="1:11" s="27" customFormat="1" ht="12" customHeight="1">
      <c r="A25" s="45"/>
      <c r="B25" s="42">
        <v>211</v>
      </c>
      <c r="C25" s="36"/>
      <c r="D25" s="38" t="s">
        <v>32</v>
      </c>
      <c r="E25" s="21">
        <v>1.6</v>
      </c>
      <c r="F25" s="21">
        <f>IF(E25=0,"",SUM($E$9:E25))</f>
        <v>11.5</v>
      </c>
      <c r="G25" s="21">
        <f t="shared" si="1"/>
        <v>34.5</v>
      </c>
      <c r="H25" s="37">
        <f t="shared" si="0"/>
        <v>0.00977891156462585</v>
      </c>
      <c r="I25" s="37">
        <f t="shared" si="0"/>
        <v>0.009395424836601307</v>
      </c>
      <c r="J25" s="37">
        <f t="shared" si="0"/>
        <v>0.009040880503144654</v>
      </c>
      <c r="K25" s="21">
        <f t="shared" si="2"/>
        <v>-0.5</v>
      </c>
    </row>
    <row r="26" spans="1:11" s="27" customFormat="1" ht="12" customHeight="1">
      <c r="A26" s="2"/>
      <c r="B26" s="42">
        <v>239</v>
      </c>
      <c r="C26" s="36"/>
      <c r="D26" s="38" t="s">
        <v>33</v>
      </c>
      <c r="E26" s="21">
        <v>1.5</v>
      </c>
      <c r="F26" s="21">
        <f>IF(E26=0,"",SUM($E$9:E26))</f>
        <v>13</v>
      </c>
      <c r="G26" s="21">
        <f t="shared" si="1"/>
        <v>33</v>
      </c>
      <c r="H26" s="37">
        <f t="shared" si="0"/>
        <v>0.011054421768707483</v>
      </c>
      <c r="I26" s="37">
        <f t="shared" si="0"/>
        <v>0.010620915032679739</v>
      </c>
      <c r="J26" s="37">
        <f t="shared" si="0"/>
        <v>0.010220125786163521</v>
      </c>
      <c r="K26" s="21">
        <f t="shared" si="2"/>
        <v>1.8666666666666667</v>
      </c>
    </row>
    <row r="27" spans="1:11" s="27" customFormat="1" ht="12" customHeight="1">
      <c r="A27" s="2"/>
      <c r="B27" s="42">
        <v>264</v>
      </c>
      <c r="C27" s="36"/>
      <c r="D27" s="38" t="s">
        <v>34</v>
      </c>
      <c r="E27" s="21">
        <v>1</v>
      </c>
      <c r="F27" s="21">
        <f>IF(E27=0,"",SUM($E$9:E27))</f>
        <v>14</v>
      </c>
      <c r="G27" s="21">
        <f t="shared" si="1"/>
        <v>32</v>
      </c>
      <c r="H27" s="37">
        <f t="shared" si="0"/>
        <v>0.011904761904761906</v>
      </c>
      <c r="I27" s="37">
        <f t="shared" si="0"/>
        <v>0.011437908496732027</v>
      </c>
      <c r="J27" s="37">
        <f t="shared" si="0"/>
        <v>0.0110062893081761</v>
      </c>
      <c r="K27" s="21">
        <f t="shared" si="2"/>
        <v>2.5</v>
      </c>
    </row>
    <row r="28" spans="1:11" s="27" customFormat="1" ht="12" customHeight="1">
      <c r="A28" s="34"/>
      <c r="B28" s="42">
        <v>270</v>
      </c>
      <c r="C28" s="36"/>
      <c r="D28" s="38" t="s">
        <v>35</v>
      </c>
      <c r="E28" s="21">
        <v>0.4</v>
      </c>
      <c r="F28" s="21">
        <f>IF(E28=0,"",SUM($E$9:E28))</f>
        <v>14.4</v>
      </c>
      <c r="G28" s="21">
        <f t="shared" si="1"/>
        <v>31.6</v>
      </c>
      <c r="H28" s="37">
        <f t="shared" si="0"/>
        <v>0.012244897959183673</v>
      </c>
      <c r="I28" s="37">
        <f t="shared" si="0"/>
        <v>0.011764705882352941</v>
      </c>
      <c r="J28" s="37">
        <f t="shared" si="0"/>
        <v>0.011320754716981133</v>
      </c>
      <c r="K28" s="21">
        <f t="shared" si="2"/>
        <v>1.5</v>
      </c>
    </row>
    <row r="29" spans="1:11" s="33" customFormat="1" ht="12" customHeight="1">
      <c r="A29" s="1"/>
      <c r="B29" s="29">
        <v>286</v>
      </c>
      <c r="C29" s="30"/>
      <c r="D29" s="29" t="s">
        <v>36</v>
      </c>
      <c r="E29" s="31">
        <v>1.3</v>
      </c>
      <c r="F29" s="31">
        <f>IF(E29=0,"",SUM($E$9:E29))</f>
        <v>15.700000000000001</v>
      </c>
      <c r="G29" s="31">
        <f t="shared" si="1"/>
        <v>30.299999999999997</v>
      </c>
      <c r="H29" s="32">
        <f t="shared" si="0"/>
        <v>0.013350340136054423</v>
      </c>
      <c r="I29" s="32">
        <f t="shared" si="0"/>
        <v>0.012826797385620918</v>
      </c>
      <c r="J29" s="32">
        <f t="shared" si="0"/>
        <v>0.012342767295597487</v>
      </c>
      <c r="K29" s="31">
        <f t="shared" si="2"/>
        <v>1.2307692307692308</v>
      </c>
    </row>
    <row r="30" spans="1:11" s="27" customFormat="1" ht="12" customHeight="1">
      <c r="A30" s="34"/>
      <c r="B30" s="35">
        <v>197</v>
      </c>
      <c r="C30" s="36"/>
      <c r="D30" s="38" t="s">
        <v>37</v>
      </c>
      <c r="E30" s="21">
        <v>3.6</v>
      </c>
      <c r="F30" s="21">
        <f>IF(E30=0,"",SUM($E$9:E30))</f>
        <v>19.3</v>
      </c>
      <c r="G30" s="21">
        <f t="shared" si="1"/>
        <v>26.7</v>
      </c>
      <c r="H30" s="37">
        <f t="shared" si="0"/>
        <v>0.01641156462585034</v>
      </c>
      <c r="I30" s="37">
        <f t="shared" si="0"/>
        <v>0.01576797385620915</v>
      </c>
      <c r="J30" s="37">
        <f t="shared" si="0"/>
        <v>0.015172955974842769</v>
      </c>
      <c r="K30" s="21">
        <f t="shared" si="2"/>
        <v>-2.4722222222222223</v>
      </c>
    </row>
    <row r="31" spans="1:11" s="27" customFormat="1" ht="12" customHeight="1">
      <c r="A31" s="34"/>
      <c r="B31" s="35">
        <v>193</v>
      </c>
      <c r="C31" s="36"/>
      <c r="D31" s="38" t="s">
        <v>38</v>
      </c>
      <c r="E31" s="21">
        <v>0.9</v>
      </c>
      <c r="F31" s="21">
        <f>IF(E31=0,"",SUM($E$9:E31))</f>
        <v>20.2</v>
      </c>
      <c r="G31" s="21">
        <f t="shared" si="1"/>
        <v>25.8</v>
      </c>
      <c r="H31" s="37">
        <f t="shared" si="0"/>
        <v>0.01717687074829932</v>
      </c>
      <c r="I31" s="37">
        <f t="shared" si="0"/>
        <v>0.01650326797385621</v>
      </c>
      <c r="J31" s="37">
        <f t="shared" si="0"/>
        <v>0.015880503144654088</v>
      </c>
      <c r="K31" s="21">
        <f t="shared" si="2"/>
        <v>-0.4444444444444444</v>
      </c>
    </row>
    <row r="32" spans="1:11" s="27" customFormat="1" ht="12" customHeight="1">
      <c r="A32" s="34"/>
      <c r="B32" s="35">
        <v>195</v>
      </c>
      <c r="C32" s="36"/>
      <c r="D32" s="38" t="s">
        <v>39</v>
      </c>
      <c r="E32" s="21">
        <v>0.3</v>
      </c>
      <c r="F32" s="21">
        <f>IF(E32=0,"",SUM($E$9:E32))</f>
        <v>20.5</v>
      </c>
      <c r="G32" s="21">
        <f t="shared" si="1"/>
        <v>25.5</v>
      </c>
      <c r="H32" s="37">
        <f t="shared" si="0"/>
        <v>0.017431972789115645</v>
      </c>
      <c r="I32" s="37">
        <f t="shared" si="0"/>
        <v>0.016748366013071895</v>
      </c>
      <c r="J32" s="37">
        <f t="shared" si="0"/>
        <v>0.01611635220125786</v>
      </c>
      <c r="K32" s="21">
        <f t="shared" si="2"/>
        <v>0.6666666666666666</v>
      </c>
    </row>
    <row r="33" spans="1:11" s="27" customFormat="1" ht="12" customHeight="1">
      <c r="A33" s="34"/>
      <c r="B33" s="35">
        <v>193</v>
      </c>
      <c r="C33" s="36"/>
      <c r="D33" s="38" t="s">
        <v>40</v>
      </c>
      <c r="E33" s="21">
        <v>1.3</v>
      </c>
      <c r="F33" s="21">
        <f>IF(E33=0,"",SUM($E$9:E33))</f>
        <v>21.8</v>
      </c>
      <c r="G33" s="21">
        <f t="shared" si="1"/>
        <v>24.2</v>
      </c>
      <c r="H33" s="37">
        <f t="shared" si="0"/>
        <v>0.018537414965986397</v>
      </c>
      <c r="I33" s="37">
        <f t="shared" si="0"/>
        <v>0.01781045751633987</v>
      </c>
      <c r="J33" s="37">
        <f t="shared" si="0"/>
        <v>0.017138364779874214</v>
      </c>
      <c r="K33" s="21">
        <f t="shared" si="2"/>
        <v>-0.15384615384615385</v>
      </c>
    </row>
    <row r="34" spans="1:11" s="27" customFormat="1" ht="12" customHeight="1">
      <c r="A34" s="34"/>
      <c r="B34" s="35">
        <v>194</v>
      </c>
      <c r="C34" s="36"/>
      <c r="D34" s="38" t="s">
        <v>41</v>
      </c>
      <c r="E34" s="21">
        <v>0.4</v>
      </c>
      <c r="F34" s="21">
        <f>IF(E34=0,"",SUM($E$9:E34))</f>
        <v>22.2</v>
      </c>
      <c r="G34" s="21">
        <f t="shared" si="1"/>
        <v>23.8</v>
      </c>
      <c r="H34" s="37">
        <f t="shared" si="0"/>
        <v>0.018877551020408164</v>
      </c>
      <c r="I34" s="37">
        <f t="shared" si="0"/>
        <v>0.018137254901960782</v>
      </c>
      <c r="J34" s="37">
        <f t="shared" si="0"/>
        <v>0.017452830188679245</v>
      </c>
      <c r="K34" s="21">
        <f t="shared" si="2"/>
        <v>0.25</v>
      </c>
    </row>
    <row r="35" spans="1:11" s="27" customFormat="1" ht="12" customHeight="1">
      <c r="A35" s="34"/>
      <c r="B35" s="35">
        <v>188</v>
      </c>
      <c r="C35" s="36"/>
      <c r="D35" s="38" t="s">
        <v>42</v>
      </c>
      <c r="E35" s="21">
        <v>0.3</v>
      </c>
      <c r="F35" s="21">
        <f>IF(E35=0,"",SUM($E$9:E35))</f>
        <v>22.5</v>
      </c>
      <c r="G35" s="21">
        <f t="shared" si="1"/>
        <v>23.5</v>
      </c>
      <c r="H35" s="37">
        <f t="shared" si="0"/>
        <v>0.01913265306122449</v>
      </c>
      <c r="I35" s="37">
        <f t="shared" si="0"/>
        <v>0.01838235294117647</v>
      </c>
      <c r="J35" s="37">
        <f t="shared" si="0"/>
        <v>0.01768867924528302</v>
      </c>
      <c r="K35" s="21">
        <f t="shared" si="2"/>
        <v>-2</v>
      </c>
    </row>
    <row r="36" spans="1:11" s="27" customFormat="1" ht="12" customHeight="1">
      <c r="A36" s="45"/>
      <c r="B36" s="46">
        <v>178</v>
      </c>
      <c r="C36" s="36"/>
      <c r="D36" s="38" t="s">
        <v>43</v>
      </c>
      <c r="E36" s="21">
        <v>1.5</v>
      </c>
      <c r="F36" s="21">
        <f>IF(E36=0,"",SUM($E$9:E36))</f>
        <v>24</v>
      </c>
      <c r="G36" s="21">
        <f t="shared" si="1"/>
        <v>22</v>
      </c>
      <c r="H36" s="37">
        <f t="shared" si="0"/>
        <v>0.02040816326530612</v>
      </c>
      <c r="I36" s="37">
        <f t="shared" si="0"/>
        <v>0.0196078431372549</v>
      </c>
      <c r="J36" s="37">
        <f t="shared" si="0"/>
        <v>0.018867924528301886</v>
      </c>
      <c r="K36" s="21">
        <f t="shared" si="2"/>
        <v>-0.6666666666666666</v>
      </c>
    </row>
    <row r="37" spans="2:11" s="27" customFormat="1" ht="12" customHeight="1">
      <c r="B37" s="42">
        <v>179</v>
      </c>
      <c r="C37" s="36"/>
      <c r="D37" s="38" t="s">
        <v>44</v>
      </c>
      <c r="E37" s="21">
        <v>0.3</v>
      </c>
      <c r="F37" s="21">
        <f>IF(E37=0,"",SUM($E$9:E37))</f>
        <v>24.3</v>
      </c>
      <c r="G37" s="21">
        <f t="shared" si="1"/>
        <v>21.7</v>
      </c>
      <c r="H37" s="37">
        <f t="shared" si="0"/>
        <v>0.020663265306122447</v>
      </c>
      <c r="I37" s="37">
        <f t="shared" si="0"/>
        <v>0.019852941176470587</v>
      </c>
      <c r="J37" s="37">
        <f t="shared" si="0"/>
        <v>0.01910377358490566</v>
      </c>
      <c r="K37" s="21">
        <f t="shared" si="2"/>
        <v>0.3333333333333333</v>
      </c>
    </row>
    <row r="38" spans="2:11" s="27" customFormat="1" ht="12" customHeight="1">
      <c r="B38" s="42">
        <v>178</v>
      </c>
      <c r="C38" s="36"/>
      <c r="D38" s="38" t="s">
        <v>45</v>
      </c>
      <c r="E38" s="21">
        <v>0.5</v>
      </c>
      <c r="F38" s="21">
        <f>IF(E38=0,"",SUM($E$9:E38))</f>
        <v>24.8</v>
      </c>
      <c r="G38" s="21">
        <f t="shared" si="1"/>
        <v>21.2</v>
      </c>
      <c r="H38" s="37">
        <f t="shared" si="0"/>
        <v>0.02108843537414966</v>
      </c>
      <c r="I38" s="37">
        <f t="shared" si="0"/>
        <v>0.02026143790849673</v>
      </c>
      <c r="J38" s="37">
        <f t="shared" si="0"/>
        <v>0.01949685534591195</v>
      </c>
      <c r="K38" s="21">
        <f t="shared" si="2"/>
        <v>-0.2</v>
      </c>
    </row>
    <row r="39" spans="1:11" s="27" customFormat="1" ht="12" customHeight="1">
      <c r="A39" s="34"/>
      <c r="B39" s="35">
        <v>177</v>
      </c>
      <c r="C39" s="36"/>
      <c r="D39" s="38" t="s">
        <v>46</v>
      </c>
      <c r="E39" s="21">
        <v>0.7</v>
      </c>
      <c r="F39" s="21">
        <f>IF(E39=0,"",SUM($E$9:E39))</f>
        <v>25.5</v>
      </c>
      <c r="G39" s="21">
        <f t="shared" si="1"/>
        <v>20.5</v>
      </c>
      <c r="H39" s="37">
        <f t="shared" si="0"/>
        <v>0.021683673469387755</v>
      </c>
      <c r="I39" s="37">
        <f t="shared" si="0"/>
        <v>0.020833333333333332</v>
      </c>
      <c r="J39" s="37">
        <f t="shared" si="0"/>
        <v>0.020047169811320754</v>
      </c>
      <c r="K39" s="21">
        <f t="shared" si="2"/>
        <v>-0.14285714285714285</v>
      </c>
    </row>
    <row r="40" spans="1:11" s="27" customFormat="1" ht="12" customHeight="1">
      <c r="A40" s="34"/>
      <c r="B40" s="35">
        <v>176</v>
      </c>
      <c r="C40" s="36"/>
      <c r="D40" s="38" t="s">
        <v>47</v>
      </c>
      <c r="E40" s="21">
        <v>0.7</v>
      </c>
      <c r="F40" s="21">
        <f>IF(E40=0,"",SUM($E$9:E40))</f>
        <v>26.2</v>
      </c>
      <c r="G40" s="21">
        <f t="shared" si="1"/>
        <v>19.8</v>
      </c>
      <c r="H40" s="37">
        <f t="shared" si="0"/>
        <v>0.02227891156462585</v>
      </c>
      <c r="I40" s="37">
        <f t="shared" si="0"/>
        <v>0.021405228758169935</v>
      </c>
      <c r="J40" s="37">
        <f t="shared" si="0"/>
        <v>0.020597484276729562</v>
      </c>
      <c r="K40" s="21">
        <f t="shared" si="2"/>
        <v>-0.14285714285714285</v>
      </c>
    </row>
    <row r="41" spans="1:11" s="27" customFormat="1" ht="12" customHeight="1">
      <c r="A41" s="34"/>
      <c r="B41" s="35">
        <v>162</v>
      </c>
      <c r="C41" s="36"/>
      <c r="D41" s="35" t="s">
        <v>48</v>
      </c>
      <c r="E41" s="21">
        <v>2.4</v>
      </c>
      <c r="F41" s="21">
        <f>IF(E41=0,"",SUM($E$9:E41))</f>
        <v>28.599999999999998</v>
      </c>
      <c r="G41" s="21">
        <f t="shared" si="1"/>
        <v>17.400000000000002</v>
      </c>
      <c r="H41" s="37">
        <f t="shared" si="0"/>
        <v>0.02431972789115646</v>
      </c>
      <c r="I41" s="37">
        <f t="shared" si="0"/>
        <v>0.02336601307189542</v>
      </c>
      <c r="J41" s="37">
        <f t="shared" si="0"/>
        <v>0.022484276729559747</v>
      </c>
      <c r="K41" s="21">
        <f t="shared" si="2"/>
        <v>-0.5833333333333334</v>
      </c>
    </row>
    <row r="42" spans="1:11" s="33" customFormat="1" ht="12" customHeight="1">
      <c r="A42" s="28"/>
      <c r="B42" s="29">
        <v>161</v>
      </c>
      <c r="C42" s="30"/>
      <c r="D42" s="29" t="s">
        <v>69</v>
      </c>
      <c r="E42" s="31">
        <v>1</v>
      </c>
      <c r="F42" s="31">
        <f>IF(E42=0,"",SUM($E$9:E42))</f>
        <v>29.599999999999998</v>
      </c>
      <c r="G42" s="31">
        <f t="shared" si="1"/>
        <v>16.400000000000002</v>
      </c>
      <c r="H42" s="32">
        <f t="shared" si="0"/>
        <v>0.025170068027210883</v>
      </c>
      <c r="I42" s="32">
        <f t="shared" si="0"/>
        <v>0.02418300653594771</v>
      </c>
      <c r="J42" s="32">
        <f t="shared" si="0"/>
        <v>0.023270440251572325</v>
      </c>
      <c r="K42" s="31">
        <f t="shared" si="2"/>
        <v>-0.1</v>
      </c>
    </row>
    <row r="43" spans="1:11" s="27" customFormat="1" ht="12" customHeight="1">
      <c r="A43" s="34"/>
      <c r="B43" s="35">
        <v>151</v>
      </c>
      <c r="C43" s="36"/>
      <c r="D43" s="38" t="s">
        <v>49</v>
      </c>
      <c r="E43" s="21">
        <v>2.7</v>
      </c>
      <c r="F43" s="21">
        <f>IF(E43=0,"",SUM($E$9:E43))</f>
        <v>32.3</v>
      </c>
      <c r="G43" s="21">
        <f t="shared" si="1"/>
        <v>13.700000000000003</v>
      </c>
      <c r="H43" s="37">
        <f t="shared" si="0"/>
        <v>0.02746598639455782</v>
      </c>
      <c r="I43" s="37">
        <f t="shared" si="0"/>
        <v>0.026388888888888885</v>
      </c>
      <c r="J43" s="37">
        <f t="shared" si="0"/>
        <v>0.025393081761006287</v>
      </c>
      <c r="K43" s="21">
        <f t="shared" si="2"/>
        <v>-0.37037037037037035</v>
      </c>
    </row>
    <row r="44" spans="1:11" s="27" customFormat="1" ht="12" customHeight="1">
      <c r="A44" s="34"/>
      <c r="B44" s="35"/>
      <c r="C44" s="36"/>
      <c r="D44" s="24" t="s">
        <v>53</v>
      </c>
      <c r="E44" s="21"/>
      <c r="F44" s="21"/>
      <c r="G44" s="21"/>
      <c r="H44" s="37"/>
      <c r="I44" s="37"/>
      <c r="J44" s="37"/>
      <c r="K44" s="21"/>
    </row>
    <row r="45" spans="1:11" s="27" customFormat="1" ht="12" customHeight="1">
      <c r="A45" s="34"/>
      <c r="B45" s="35">
        <v>152</v>
      </c>
      <c r="C45" s="36"/>
      <c r="D45" s="35" t="s">
        <v>52</v>
      </c>
      <c r="E45" s="21">
        <v>0.3</v>
      </c>
      <c r="F45" s="21">
        <f>IF(E45=0,"",SUM($E$9:E45))</f>
        <v>32.599999999999994</v>
      </c>
      <c r="G45" s="21">
        <f t="shared" si="1"/>
        <v>13.400000000000006</v>
      </c>
      <c r="H45" s="37">
        <f t="shared" si="0"/>
        <v>0.027721088435374148</v>
      </c>
      <c r="I45" s="37">
        <f t="shared" si="0"/>
        <v>0.026633986928104574</v>
      </c>
      <c r="J45" s="37">
        <f t="shared" si="0"/>
        <v>0.02562893081761006</v>
      </c>
      <c r="K45" s="21">
        <f>(B45-B43)/(E45*10)</f>
        <v>0.3333333333333333</v>
      </c>
    </row>
    <row r="46" spans="1:11" s="27" customFormat="1" ht="12" customHeight="1">
      <c r="A46" s="34"/>
      <c r="B46" s="35">
        <v>152</v>
      </c>
      <c r="C46" s="36"/>
      <c r="D46" s="35" t="s">
        <v>54</v>
      </c>
      <c r="E46" s="21">
        <v>0.6</v>
      </c>
      <c r="F46" s="21">
        <f>IF(E46=0,"",SUM($E$9:E46))</f>
        <v>33.199999999999996</v>
      </c>
      <c r="G46" s="21">
        <f t="shared" si="1"/>
        <v>12.800000000000004</v>
      </c>
      <c r="H46" s="37">
        <f t="shared" si="0"/>
        <v>0.0282312925170068</v>
      </c>
      <c r="I46" s="37">
        <f t="shared" si="0"/>
        <v>0.02712418300653594</v>
      </c>
      <c r="J46" s="37">
        <f t="shared" si="0"/>
        <v>0.026100628930817608</v>
      </c>
      <c r="K46" s="21">
        <f t="shared" si="2"/>
        <v>0</v>
      </c>
    </row>
    <row r="47" spans="1:11" s="27" customFormat="1" ht="12" customHeight="1">
      <c r="A47" s="34"/>
      <c r="B47" s="35">
        <v>144</v>
      </c>
      <c r="C47" s="36"/>
      <c r="D47" s="35" t="s">
        <v>55</v>
      </c>
      <c r="E47" s="21">
        <v>1.9</v>
      </c>
      <c r="F47" s="21">
        <f>IF(E47=0,"",SUM($E$9:E47))</f>
        <v>35.099999999999994</v>
      </c>
      <c r="G47" s="21">
        <f t="shared" si="1"/>
        <v>10.900000000000006</v>
      </c>
      <c r="H47" s="37">
        <f t="shared" si="0"/>
        <v>0.0298469387755102</v>
      </c>
      <c r="I47" s="37">
        <f t="shared" si="0"/>
        <v>0.028676470588235293</v>
      </c>
      <c r="J47" s="37">
        <f t="shared" si="0"/>
        <v>0.027594339622641503</v>
      </c>
      <c r="K47" s="21">
        <f t="shared" si="2"/>
        <v>-0.42105263157894735</v>
      </c>
    </row>
    <row r="48" spans="1:11" s="27" customFormat="1" ht="12" customHeight="1">
      <c r="A48" s="34"/>
      <c r="B48" s="35">
        <v>145</v>
      </c>
      <c r="C48" s="36"/>
      <c r="D48" s="35" t="s">
        <v>14</v>
      </c>
      <c r="E48" s="21">
        <v>0.8</v>
      </c>
      <c r="F48" s="21">
        <f>IF(E48=0,"",SUM($E$9:E48))</f>
        <v>35.89999999999999</v>
      </c>
      <c r="G48" s="21">
        <f>IF(F48=0,"",$G$8-F48)</f>
        <v>10.100000000000009</v>
      </c>
      <c r="H48" s="37">
        <f t="shared" si="0"/>
        <v>0.03052721088435373</v>
      </c>
      <c r="I48" s="37">
        <f t="shared" si="0"/>
        <v>0.029330065359477117</v>
      </c>
      <c r="J48" s="37">
        <f t="shared" si="0"/>
        <v>0.028223270440251566</v>
      </c>
      <c r="K48" s="21">
        <f>(B48-B47)/(E48*10)</f>
        <v>0.125</v>
      </c>
    </row>
    <row r="49" spans="1:11" s="49" customFormat="1" ht="12" customHeight="1">
      <c r="A49" s="48"/>
      <c r="B49" s="35">
        <v>139</v>
      </c>
      <c r="C49" s="36"/>
      <c r="D49" s="38" t="s">
        <v>56</v>
      </c>
      <c r="E49" s="21">
        <v>1.3</v>
      </c>
      <c r="F49" s="21">
        <f>IF(E49=0,"",SUM($E$9:E49))</f>
        <v>37.19999999999999</v>
      </c>
      <c r="G49" s="21">
        <f>IF(F49=0,"",$G$8-F49)</f>
        <v>8.800000000000011</v>
      </c>
      <c r="H49" s="37">
        <f t="shared" si="0"/>
        <v>0.03163265306122448</v>
      </c>
      <c r="I49" s="37">
        <f t="shared" si="0"/>
        <v>0.030392156862745094</v>
      </c>
      <c r="J49" s="37">
        <f t="shared" si="0"/>
        <v>0.029245283018867918</v>
      </c>
      <c r="K49" s="21">
        <f>(B49-B48)/(E49*10)</f>
        <v>-0.46153846153846156</v>
      </c>
    </row>
    <row r="50" spans="1:11" s="27" customFormat="1" ht="12" customHeight="1">
      <c r="A50" s="34"/>
      <c r="B50" s="35">
        <v>128</v>
      </c>
      <c r="C50" s="36"/>
      <c r="D50" s="38" t="s">
        <v>57</v>
      </c>
      <c r="E50" s="21">
        <v>4.2</v>
      </c>
      <c r="F50" s="21">
        <f>IF(E50=0,"",SUM($E$9:E50))</f>
        <v>41.39999999999999</v>
      </c>
      <c r="G50" s="21">
        <f>IF(F50=0,"",$G$8-F50)</f>
        <v>4.6000000000000085</v>
      </c>
      <c r="H50" s="37">
        <f t="shared" si="0"/>
        <v>0.03520408163265306</v>
      </c>
      <c r="I50" s="37">
        <f t="shared" si="0"/>
        <v>0.0338235294117647</v>
      </c>
      <c r="J50" s="37">
        <f t="shared" si="0"/>
        <v>0.03254716981132075</v>
      </c>
      <c r="K50" s="21">
        <f>(B50-B49)/(E50*10)</f>
        <v>-0.2619047619047619</v>
      </c>
    </row>
    <row r="51" spans="1:11" s="27" customFormat="1" ht="12" customHeight="1">
      <c r="A51" s="34"/>
      <c r="B51" s="35">
        <v>129</v>
      </c>
      <c r="C51" s="36"/>
      <c r="D51" s="38" t="s">
        <v>58</v>
      </c>
      <c r="E51" s="21">
        <v>0.5</v>
      </c>
      <c r="F51" s="21">
        <f>IF(E51=0,"",SUM($E$9:E51))</f>
        <v>41.89999999999999</v>
      </c>
      <c r="G51" s="21">
        <f>IF(F51=0,"",$G$8-F51)</f>
        <v>4.1000000000000085</v>
      </c>
      <c r="H51" s="37">
        <f t="shared" si="0"/>
        <v>0.035629251700680264</v>
      </c>
      <c r="I51" s="37">
        <f t="shared" si="0"/>
        <v>0.034232026143790846</v>
      </c>
      <c r="J51" s="37">
        <f t="shared" si="0"/>
        <v>0.03294025157232704</v>
      </c>
      <c r="K51" s="21">
        <f>(B51-B50)/(E51*10)</f>
        <v>0.2</v>
      </c>
    </row>
    <row r="52" spans="1:11" s="27" customFormat="1" ht="12" customHeight="1">
      <c r="A52" s="34"/>
      <c r="B52" s="35">
        <v>130</v>
      </c>
      <c r="C52" s="36"/>
      <c r="D52" s="35" t="s">
        <v>59</v>
      </c>
      <c r="E52" s="21">
        <v>0.3</v>
      </c>
      <c r="F52" s="21">
        <f>IF(E52=0,"",SUM($E$9:E52))</f>
        <v>42.19999999999999</v>
      </c>
      <c r="G52" s="21">
        <f>IF(F52=0,"",$G$8-F52)</f>
        <v>3.8000000000000114</v>
      </c>
      <c r="H52" s="37">
        <f t="shared" si="0"/>
        <v>0.035884353741496594</v>
      </c>
      <c r="I52" s="37">
        <f t="shared" si="0"/>
        <v>0.034477124183006524</v>
      </c>
      <c r="J52" s="37">
        <f t="shared" si="0"/>
        <v>0.03317610062893081</v>
      </c>
      <c r="K52" s="21">
        <f>(B52-B51)/(E52*10)</f>
        <v>0.3333333333333333</v>
      </c>
    </row>
    <row r="53" spans="2:11" ht="12.75">
      <c r="B53" s="42">
        <v>131</v>
      </c>
      <c r="D53" s="38" t="s">
        <v>60</v>
      </c>
      <c r="E53" s="21">
        <v>0.1</v>
      </c>
      <c r="F53" s="21">
        <f>IF(E53=0,"",SUM($E$9:E53))</f>
        <v>42.29999999999999</v>
      </c>
      <c r="G53" s="21">
        <f aca="true" t="shared" si="3" ref="G53:G61">IF(F53=0,"",$G$8-F53)</f>
        <v>3.70000000000001</v>
      </c>
      <c r="H53" s="37">
        <f t="shared" si="0"/>
        <v>0.035969387755102035</v>
      </c>
      <c r="I53" s="37">
        <f t="shared" si="0"/>
        <v>0.03455882352941176</v>
      </c>
      <c r="J53" s="37">
        <f t="shared" si="0"/>
        <v>0.03325471698113207</v>
      </c>
      <c r="K53" s="21">
        <f aca="true" t="shared" si="4" ref="K53:K61">(B53-B52)/(E53*10)</f>
        <v>1</v>
      </c>
    </row>
    <row r="54" spans="2:11" ht="12.75">
      <c r="B54" s="42">
        <v>132</v>
      </c>
      <c r="D54" s="38" t="s">
        <v>61</v>
      </c>
      <c r="E54" s="21">
        <v>0.1</v>
      </c>
      <c r="F54" s="21">
        <f>IF(E54=0,"",SUM($E$9:E54))</f>
        <v>42.39999999999999</v>
      </c>
      <c r="G54" s="21">
        <f t="shared" si="3"/>
        <v>3.6000000000000085</v>
      </c>
      <c r="H54" s="37">
        <f aca="true" t="shared" si="5" ref="H54:J61">IF($E54=0,"",+$F54*3600/H$6/86400+$H$8)</f>
        <v>0.036054421768707476</v>
      </c>
      <c r="I54" s="37">
        <f t="shared" si="5"/>
        <v>0.03464052287581699</v>
      </c>
      <c r="J54" s="37">
        <f t="shared" si="5"/>
        <v>0.033333333333333326</v>
      </c>
      <c r="K54" s="21">
        <f t="shared" si="4"/>
        <v>1</v>
      </c>
    </row>
    <row r="55" spans="2:11" ht="12.75">
      <c r="B55" s="42">
        <v>130</v>
      </c>
      <c r="D55" s="38" t="s">
        <v>62</v>
      </c>
      <c r="E55" s="21">
        <v>0.4</v>
      </c>
      <c r="F55" s="21">
        <f>IF(E55=0,"",SUM($E$9:E55))</f>
        <v>42.79999999999999</v>
      </c>
      <c r="G55" s="21">
        <f t="shared" si="3"/>
        <v>3.20000000000001</v>
      </c>
      <c r="H55" s="37">
        <f t="shared" si="5"/>
        <v>0.036394557823129246</v>
      </c>
      <c r="I55" s="37">
        <f t="shared" si="5"/>
        <v>0.0349673202614379</v>
      </c>
      <c r="J55" s="37">
        <f t="shared" si="5"/>
        <v>0.03364779874213836</v>
      </c>
      <c r="K55" s="21">
        <f t="shared" si="4"/>
        <v>-0.5</v>
      </c>
    </row>
    <row r="56" spans="2:11" ht="12.75">
      <c r="B56" s="42">
        <v>126</v>
      </c>
      <c r="D56" s="38" t="s">
        <v>63</v>
      </c>
      <c r="E56" s="21">
        <v>1</v>
      </c>
      <c r="F56" s="21">
        <f>IF(E56=0,"",SUM($E$9:E56))</f>
        <v>43.79999999999999</v>
      </c>
      <c r="G56" s="21">
        <f t="shared" si="3"/>
        <v>2.20000000000001</v>
      </c>
      <c r="H56" s="37">
        <f t="shared" si="5"/>
        <v>0.03724489795918367</v>
      </c>
      <c r="I56" s="37">
        <f t="shared" si="5"/>
        <v>0.03578431372549019</v>
      </c>
      <c r="J56" s="37">
        <f t="shared" si="5"/>
        <v>0.034433962264150936</v>
      </c>
      <c r="K56" s="21">
        <f t="shared" si="4"/>
        <v>-0.4</v>
      </c>
    </row>
    <row r="57" spans="2:11" ht="12.75">
      <c r="B57" s="42">
        <v>130</v>
      </c>
      <c r="D57" s="38" t="s">
        <v>64</v>
      </c>
      <c r="E57" s="21">
        <v>1</v>
      </c>
      <c r="F57" s="21">
        <f>IF(E57=0,"",SUM($E$9:E57))</f>
        <v>44.79999999999999</v>
      </c>
      <c r="G57" s="21">
        <f t="shared" si="3"/>
        <v>1.20000000000001</v>
      </c>
      <c r="H57" s="37">
        <f t="shared" si="5"/>
        <v>0.038095238095238085</v>
      </c>
      <c r="I57" s="37">
        <f t="shared" si="5"/>
        <v>0.03660130718954247</v>
      </c>
      <c r="J57" s="37">
        <f t="shared" si="5"/>
        <v>0.03522012578616352</v>
      </c>
      <c r="K57" s="21">
        <f t="shared" si="4"/>
        <v>0.4</v>
      </c>
    </row>
    <row r="58" spans="2:11" ht="12.75">
      <c r="B58" s="42">
        <v>133</v>
      </c>
      <c r="D58" s="38" t="s">
        <v>65</v>
      </c>
      <c r="E58" s="21">
        <v>0.1</v>
      </c>
      <c r="F58" s="21">
        <f>IF(E58=0,"",SUM($E$9:E58))</f>
        <v>44.89999999999999</v>
      </c>
      <c r="G58" s="21">
        <f t="shared" si="3"/>
        <v>1.1000000000000085</v>
      </c>
      <c r="H58" s="37">
        <f t="shared" si="5"/>
        <v>0.03818027210884353</v>
      </c>
      <c r="I58" s="37">
        <f t="shared" si="5"/>
        <v>0.03668300653594771</v>
      </c>
      <c r="J58" s="37">
        <f t="shared" si="5"/>
        <v>0.03529874213836477</v>
      </c>
      <c r="K58" s="21">
        <f t="shared" si="4"/>
        <v>3</v>
      </c>
    </row>
    <row r="59" spans="2:11" ht="12.75">
      <c r="B59" s="42">
        <v>127</v>
      </c>
      <c r="D59" s="38" t="s">
        <v>66</v>
      </c>
      <c r="E59" s="47">
        <v>0.4</v>
      </c>
      <c r="F59" s="21">
        <f>IF(E59=0,"",SUM($E$9:E59))</f>
        <v>45.29999999999999</v>
      </c>
      <c r="G59" s="21">
        <f t="shared" si="3"/>
        <v>0.70000000000001</v>
      </c>
      <c r="H59" s="37">
        <f t="shared" si="5"/>
        <v>0.0385204081632653</v>
      </c>
      <c r="I59" s="37">
        <f t="shared" si="5"/>
        <v>0.03700980392156862</v>
      </c>
      <c r="J59" s="37">
        <f t="shared" si="5"/>
        <v>0.0356132075471698</v>
      </c>
      <c r="K59" s="21">
        <f t="shared" si="4"/>
        <v>-1.5</v>
      </c>
    </row>
    <row r="60" spans="2:11" ht="12.75">
      <c r="B60" s="42">
        <v>128</v>
      </c>
      <c r="D60" s="38" t="s">
        <v>67</v>
      </c>
      <c r="E60" s="21">
        <v>0.2</v>
      </c>
      <c r="F60" s="21">
        <f>IF(E60=0,"",SUM($E$9:E60))</f>
        <v>45.49999999999999</v>
      </c>
      <c r="G60" s="21">
        <f t="shared" si="3"/>
        <v>0.5000000000000071</v>
      </c>
      <c r="H60" s="37">
        <f t="shared" si="5"/>
        <v>0.038690476190476185</v>
      </c>
      <c r="I60" s="37">
        <f t="shared" si="5"/>
        <v>0.03717320261437908</v>
      </c>
      <c r="J60" s="37">
        <f t="shared" si="5"/>
        <v>0.03577044025157232</v>
      </c>
      <c r="K60" s="21">
        <f t="shared" si="4"/>
        <v>0.5</v>
      </c>
    </row>
    <row r="61" spans="2:11" s="1" customFormat="1" ht="12.75">
      <c r="B61" s="43">
        <v>136</v>
      </c>
      <c r="D61" s="44" t="s">
        <v>68</v>
      </c>
      <c r="E61" s="31">
        <v>0.5</v>
      </c>
      <c r="F61" s="31">
        <f>IF(E61=0,"",SUM($E$9:E61))</f>
        <v>45.99999999999999</v>
      </c>
      <c r="G61" s="31">
        <f t="shared" si="3"/>
        <v>7.105427357601002E-15</v>
      </c>
      <c r="H61" s="32">
        <f t="shared" si="5"/>
        <v>0.03911564625850339</v>
      </c>
      <c r="I61" s="32">
        <f t="shared" si="5"/>
        <v>0.03758169934640522</v>
      </c>
      <c r="J61" s="32">
        <f t="shared" si="5"/>
        <v>0.03616352201257861</v>
      </c>
      <c r="K61" s="31">
        <f t="shared" si="4"/>
        <v>1.6</v>
      </c>
    </row>
  </sheetData>
  <sheetProtection selectLockedCells="1" selectUnlockedCells="1"/>
  <mergeCells count="7">
    <mergeCell ref="H5:J5"/>
    <mergeCell ref="A1:B2"/>
    <mergeCell ref="C1:H1"/>
    <mergeCell ref="I1:J1"/>
    <mergeCell ref="C2:H2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Utente</cp:lastModifiedBy>
  <cp:lastPrinted>2010-03-24T10:09:32Z</cp:lastPrinted>
  <dcterms:created xsi:type="dcterms:W3CDTF">2007-10-05T21:12:18Z</dcterms:created>
  <dcterms:modified xsi:type="dcterms:W3CDTF">2012-06-18T08:12:08Z</dcterms:modified>
  <cp:category/>
  <cp:version/>
  <cp:contentType/>
  <cp:contentStatus/>
  <cp:revision>3</cp:revision>
</cp:coreProperties>
</file>