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20a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<sst xmlns="http://schemas.openxmlformats.org/spreadsheetml/2006/main" count="80" uniqueCount="76">
  <si>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</si>
  <si>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</si>
  <si>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</si>
  <si>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</si>
  <si>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</si>
  <si>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</si>
  <si>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</si>
  <si>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</si>
  <si>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</si>
  <si>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</si>
  <si>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</si>
  <si>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</si>
  <si>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t>inizio salita</t>
  </si>
  <si>
    <t>PROVINCIA DI SONDRIO</t>
  </si>
  <si>
    <t>innesto SS 38 "dello Stelvio"</t>
  </si>
  <si>
    <t>PROVINCIA DI BRESCIA</t>
  </si>
  <si>
    <t>PROVINCIA DI BOLZANO / BOZEN</t>
  </si>
  <si>
    <r>
      <t xml:space="preserve">Tappa
</t>
    </r>
    <r>
      <rPr>
        <b/>
        <sz val="18"/>
        <rFont val="Arial"/>
        <family val="2"/>
      </rPr>
      <t xml:space="preserve">20ª
</t>
    </r>
    <r>
      <rPr>
        <b/>
        <sz val="8"/>
        <rFont val="Arial"/>
        <family val="2"/>
      </rPr>
      <t>cronotabella</t>
    </r>
  </si>
  <si>
    <t>NATURNO / NATURNS - VALFURVA / GHIACCIAIO DEI FORNI</t>
  </si>
  <si>
    <t>NATURNO / NATURNS - SS 38 "dello Stelvio" - bivio Castel Juval</t>
  </si>
  <si>
    <t>SS 38 "dello Stelvio" - bivio a sx Stava</t>
  </si>
  <si>
    <t>Stava / Staben (Naturno / Naturns) - Via Principale</t>
  </si>
  <si>
    <t>Ciardes / Tschars (Castelbello-Ciardes / Kastelbell-Tschars) - Via Statale</t>
  </si>
  <si>
    <t>SS 38 "dello Stelvio" - bivio a dx Colsano</t>
  </si>
  <si>
    <t>Colsano / Galsaun (Castelbello-Ciardes / Kastelbell-Tschars) - Via Romana</t>
  </si>
  <si>
    <t>Castelbello / Kastelbell (Castelbello-Ciardes / Kastelbell-Tschars) - Via Statale</t>
  </si>
  <si>
    <t xml:space="preserve">SS 38 "dello Stelvio" - bivio a sx Laces / Latsch </t>
  </si>
  <si>
    <t>Laces / Latsch - Via Centrale</t>
  </si>
  <si>
    <t>Coldrano / Goldrain (Laces / Latsch) - innesto SS 38 "dello Stelvio"</t>
  </si>
  <si>
    <t>Silandro / Schlanders - Via Nazionale</t>
  </si>
  <si>
    <t>Corces (Kortsch) - centro</t>
  </si>
  <si>
    <t>SS 38 "dello Stelvio" - bivio a sx Lasa / Laas</t>
  </si>
  <si>
    <t>Lasa / Laas - Via Venosta</t>
  </si>
  <si>
    <t>Oris / Eyrs (Lasa / Laas) - Via Venosta</t>
  </si>
  <si>
    <t>Spondigna / Spondinig (Sluderno / Schluderns) - a sx la SS 38 "dello Stelvio"</t>
  </si>
  <si>
    <t>Prato allo Stelvio / Prad am Stilfserjoch - TROFEO DEL NORD</t>
  </si>
  <si>
    <t>Gomagoi - bivio Stelvio</t>
  </si>
  <si>
    <t>Trafoi (Stelvio / Stilfs)</t>
  </si>
  <si>
    <t>Passo dello Stelvio / Stilfser Joch (CIMA COPPI)</t>
  </si>
  <si>
    <t>IVa cantoniera - bivio Giogo di Santa Maria</t>
  </si>
  <si>
    <t>Bormio - Via Milano</t>
  </si>
  <si>
    <t>innesto ex SS 38 "dello Stelvio"</t>
  </si>
  <si>
    <t>Loc. Aquilone (Valdisotto)</t>
  </si>
  <si>
    <t>Verzedo (Sondalo) - Via Stelvio</t>
  </si>
  <si>
    <t>Cepina - Loc. San Rocco (Valdisotto) - Rifornimento</t>
  </si>
  <si>
    <t>Le Prese (Sondalo) - Via Stelvio</t>
  </si>
  <si>
    <t>Mondadizza (Sondalo) - Via Stelvio</t>
  </si>
  <si>
    <t>ex SS 38 "dello Stelvio" - bivio a dx Sondalo</t>
  </si>
  <si>
    <t>Sondalo - Via Roma</t>
  </si>
  <si>
    <t>Bolladore (Sondalo) - innesto ex SS 38 "dello Stelvio"</t>
  </si>
  <si>
    <t>Tiolo (Grosio) - Via Stelvio</t>
  </si>
  <si>
    <t>bivio a sx il Passo del Mortirolo</t>
  </si>
  <si>
    <t>bivio Mazzo di Valtellina</t>
  </si>
  <si>
    <t>bivio Tovo di Sant'Agata</t>
  </si>
  <si>
    <t>Passo del Mortirolo (GPM - 1a cat)</t>
  </si>
  <si>
    <t>Monno - Via Roma</t>
  </si>
  <si>
    <t>innesto SS 42 "del Tonale e della Mendola"</t>
  </si>
  <si>
    <t>Incudine - Via Roma</t>
  </si>
  <si>
    <t>Vezza d'Oglio - Via Nazionale</t>
  </si>
  <si>
    <t>SS 42 "del Tonale e della Mendola" - bivio a sx Vione</t>
  </si>
  <si>
    <t>Stadolina (Vione) - Via Dante</t>
  </si>
  <si>
    <t>Vione - Via Gavero (GPM - 4a cat)</t>
  </si>
  <si>
    <t>Temù - Via Roma</t>
  </si>
  <si>
    <t>SS 42 "del Tonale e della Mendola" - bivio a sx Ponte di Legno</t>
  </si>
  <si>
    <t>Ponte di Legno - Corso Milano</t>
  </si>
  <si>
    <t>Zoanno (Ponte di Legno) - Via San Giovanni</t>
  </si>
  <si>
    <t>Precasaglio (Ponte di Legno) - Via Don Giacomo Ragazzi</t>
  </si>
  <si>
    <t>innesto SS 300 "del Passo di Gavia"</t>
  </si>
  <si>
    <t>SS 300 "del Passo di Gavia" - bivio Pezzo</t>
  </si>
  <si>
    <t>Sant'Apollonia (Ponte di Legno)</t>
  </si>
  <si>
    <t>Santa Caterina Valfurva (Valfurva) - Via Santa Caterina</t>
  </si>
  <si>
    <t>Via Frodolfo</t>
  </si>
  <si>
    <t>Via Forni</t>
  </si>
  <si>
    <t>VALFURVA - Piazzale Albergo Ghiacciaio dei Forni (GPM - 1a cat)</t>
  </si>
  <si>
    <t>Km 181</t>
  </si>
  <si>
    <t>Passo di Gavia (GPM - 1a cat) - TROFEO CAI - CIMA "K2"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</si>
</sst>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km &quot;0"/>
    <numFmt numFmtId="166" formatCode="h\.mm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vertical="center"/>
      <protection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 indent="5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152400</xdr:colOff>
      <xdr:row>27</xdr:row>
      <xdr:rowOff>133350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3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142875</xdr:colOff>
      <xdr:row>30</xdr:row>
      <xdr:rowOff>123825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133350</xdr:colOff>
      <xdr:row>35</xdr:row>
      <xdr:rowOff>142875</xdr:rowOff>
    </xdr:to>
    <xdr:pic>
      <xdr:nvPicPr>
        <xdr:cNvPr id="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530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142875</xdr:colOff>
      <xdr:row>48</xdr:row>
      <xdr:rowOff>123825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34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142875</xdr:colOff>
      <xdr:row>55</xdr:row>
      <xdr:rowOff>123825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01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142875</xdr:colOff>
      <xdr:row>65</xdr:row>
      <xdr:rowOff>123825</xdr:rowOff>
    </xdr:to>
    <xdr:pic>
      <xdr:nvPicPr>
        <xdr:cNvPr id="6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01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142875</xdr:colOff>
      <xdr:row>70</xdr:row>
      <xdr:rowOff>123825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10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2.00390625" style="2" customWidth="1"/>
    <col min="4" max="4" width="53.28125" style="2" customWidth="1"/>
    <col min="5" max="6" width="5.421875" style="2" customWidth="1"/>
    <col min="7" max="7" width="8.28125" style="2" customWidth="1"/>
    <col min="8" max="10" width="5.8515625" style="2" customWidth="1"/>
    <col min="11" max="11" width="6.28125" style="3" customWidth="1"/>
    <col min="12" max="14" width="9.140625" style="2" customWidth="1"/>
    <col min="15" max="15" width="10.140625" style="2" customWidth="1"/>
    <col min="16" max="16384" width="9.140625" style="2" customWidth="1"/>
  </cols>
  <sheetData>
    <row r="1" spans="1:10" ht="33.75" customHeight="1">
      <c r="A1" s="49" t="s">
        <v>17</v>
      </c>
      <c r="B1" s="49"/>
      <c r="C1" s="53" t="s">
        <v>18</v>
      </c>
      <c r="D1" s="53"/>
      <c r="E1" s="53"/>
      <c r="F1" s="53"/>
      <c r="G1" s="53"/>
      <c r="H1" s="53"/>
      <c r="I1" s="50" t="s">
        <v>74</v>
      </c>
      <c r="J1" s="50"/>
    </row>
    <row r="2" spans="1:10" ht="15" customHeight="1">
      <c r="A2" s="49"/>
      <c r="B2" s="49"/>
      <c r="C2" s="51"/>
      <c r="D2" s="51"/>
      <c r="E2" s="51"/>
      <c r="F2" s="51"/>
      <c r="G2" s="51"/>
      <c r="H2" s="51"/>
      <c r="I2" s="4"/>
      <c r="J2" s="5"/>
    </row>
    <row r="3" spans="1:10" ht="6.75" customHeight="1">
      <c r="A3" s="39"/>
      <c r="B3" s="5"/>
      <c r="C3" s="5"/>
      <c r="D3" s="40"/>
      <c r="E3" s="6"/>
      <c r="F3" s="7"/>
      <c r="G3" s="5"/>
      <c r="H3" s="5"/>
      <c r="I3" s="5"/>
      <c r="J3" s="5"/>
    </row>
    <row r="4" spans="1:10" ht="12.75">
      <c r="A4" s="8"/>
      <c r="B4" s="9"/>
      <c r="C4" s="10"/>
      <c r="D4" s="9"/>
      <c r="E4" s="52" t="s">
        <v>0</v>
      </c>
      <c r="F4" s="52"/>
      <c r="G4" s="52"/>
      <c r="H4" s="52" t="s">
        <v>1</v>
      </c>
      <c r="I4" s="52"/>
      <c r="J4" s="52"/>
    </row>
    <row r="5" spans="1:10" ht="9.75" customHeight="1">
      <c r="A5" s="11" t="s">
        <v>2</v>
      </c>
      <c r="B5" s="12"/>
      <c r="C5" s="11"/>
      <c r="D5" s="13" t="s">
        <v>3</v>
      </c>
      <c r="E5" s="14" t="s">
        <v>4</v>
      </c>
      <c r="F5" s="14" t="s">
        <v>5</v>
      </c>
      <c r="G5" s="14" t="s">
        <v>6</v>
      </c>
      <c r="H5" s="48" t="s">
        <v>7</v>
      </c>
      <c r="I5" s="48"/>
      <c r="J5" s="48"/>
    </row>
    <row r="6" spans="1:11" ht="11.25" customHeight="1">
      <c r="A6" s="15"/>
      <c r="B6" s="16"/>
      <c r="C6" s="17"/>
      <c r="D6" s="18"/>
      <c r="E6" s="19" t="s">
        <v>8</v>
      </c>
      <c r="F6" s="19" t="s">
        <v>9</v>
      </c>
      <c r="G6" s="19" t="s">
        <v>10</v>
      </c>
      <c r="H6" s="20">
        <v>31</v>
      </c>
      <c r="I6" s="16">
        <v>33</v>
      </c>
      <c r="J6" s="16">
        <v>35</v>
      </c>
      <c r="K6" s="21" t="s">
        <v>11</v>
      </c>
    </row>
    <row r="7" spans="1:12" s="27" customFormat="1" ht="12" customHeight="1">
      <c r="A7" s="22"/>
      <c r="B7" s="23"/>
      <c r="C7" s="23"/>
      <c r="D7" s="24" t="s">
        <v>16</v>
      </c>
      <c r="E7" s="25"/>
      <c r="F7" s="26"/>
      <c r="G7" s="26"/>
      <c r="H7" s="26"/>
      <c r="I7" s="26"/>
      <c r="J7" s="26"/>
      <c r="K7" s="3"/>
      <c r="L7" s="41"/>
    </row>
    <row r="8" spans="1:11" s="33" customFormat="1" ht="12" customHeight="1">
      <c r="A8" s="28"/>
      <c r="B8" s="29">
        <v>549</v>
      </c>
      <c r="C8" s="30"/>
      <c r="D8" s="29" t="s">
        <v>19</v>
      </c>
      <c r="E8" s="31">
        <v>0</v>
      </c>
      <c r="F8" s="31">
        <f>SUM($E$7:E8)</f>
        <v>0</v>
      </c>
      <c r="G8" s="31">
        <v>181</v>
      </c>
      <c r="H8" s="32">
        <v>0.4826388888888889</v>
      </c>
      <c r="I8" s="32">
        <f>+H8</f>
        <v>0.4826388888888889</v>
      </c>
      <c r="J8" s="32">
        <f>+I8</f>
        <v>0.4826388888888889</v>
      </c>
      <c r="K8" s="31"/>
    </row>
    <row r="9" spans="1:11" s="27" customFormat="1" ht="12" customHeight="1">
      <c r="A9" s="34"/>
      <c r="B9" s="35">
        <v>567</v>
      </c>
      <c r="C9" s="36"/>
      <c r="D9" s="35" t="s">
        <v>20</v>
      </c>
      <c r="E9" s="21">
        <v>0.4</v>
      </c>
      <c r="F9" s="21">
        <f>IF(E9=0,"",SUM($E$9:E9))</f>
        <v>0.4</v>
      </c>
      <c r="G9" s="21">
        <f aca="true" t="shared" si="0" ref="G9:G71">IF(F9=0,"",$G$8-F9)</f>
        <v>180.6</v>
      </c>
      <c r="H9" s="37">
        <f aca="true" t="shared" si="1" ref="H9:J58">IF($E9=0,"",+$F9*3600/H$6/86400+$H$8)</f>
        <v>0.48317652329749106</v>
      </c>
      <c r="I9" s="37">
        <f t="shared" si="1"/>
        <v>0.4831439393939394</v>
      </c>
      <c r="J9" s="37">
        <f t="shared" si="1"/>
        <v>0.48311507936507936</v>
      </c>
      <c r="K9" s="21">
        <f aca="true" t="shared" si="2" ref="K9:K71">(B9-B8)/(E9*10)</f>
        <v>4.5</v>
      </c>
    </row>
    <row r="10" spans="1:11" s="27" customFormat="1" ht="12" customHeight="1">
      <c r="A10" s="34"/>
      <c r="B10" s="35">
        <v>556</v>
      </c>
      <c r="C10" s="36"/>
      <c r="D10" s="38" t="s">
        <v>21</v>
      </c>
      <c r="E10" s="21">
        <v>0.4</v>
      </c>
      <c r="F10" s="21">
        <f>IF(E10=0,"",SUM($E$9:E10))</f>
        <v>0.8</v>
      </c>
      <c r="G10" s="21">
        <f t="shared" si="0"/>
        <v>180.2</v>
      </c>
      <c r="H10" s="37">
        <f t="shared" si="1"/>
        <v>0.4837141577060932</v>
      </c>
      <c r="I10" s="37">
        <f t="shared" si="1"/>
        <v>0.4836489898989899</v>
      </c>
      <c r="J10" s="37">
        <f t="shared" si="1"/>
        <v>0.4835912698412698</v>
      </c>
      <c r="K10" s="21">
        <f t="shared" si="2"/>
        <v>-2.75</v>
      </c>
    </row>
    <row r="11" spans="1:11" s="27" customFormat="1" ht="12" customHeight="1">
      <c r="A11" s="34"/>
      <c r="B11" s="35">
        <v>551</v>
      </c>
      <c r="C11" s="36"/>
      <c r="D11" s="38" t="s">
        <v>14</v>
      </c>
      <c r="E11" s="21">
        <v>0.9</v>
      </c>
      <c r="F11" s="21">
        <f>IF(E11=0,"",SUM($E$9:E11))</f>
        <v>1.7000000000000002</v>
      </c>
      <c r="G11" s="21">
        <f t="shared" si="0"/>
        <v>179.3</v>
      </c>
      <c r="H11" s="37">
        <f t="shared" si="1"/>
        <v>0.484923835125448</v>
      </c>
      <c r="I11" s="37">
        <f t="shared" si="1"/>
        <v>0.48478535353535357</v>
      </c>
      <c r="J11" s="37">
        <f t="shared" si="1"/>
        <v>0.48466269841269843</v>
      </c>
      <c r="K11" s="21">
        <f t="shared" si="2"/>
        <v>-0.5555555555555556</v>
      </c>
    </row>
    <row r="12" spans="1:11" s="27" customFormat="1" ht="12" customHeight="1">
      <c r="A12" s="34"/>
      <c r="B12" s="35">
        <v>560</v>
      </c>
      <c r="C12" s="36"/>
      <c r="D12" s="35" t="s">
        <v>22</v>
      </c>
      <c r="E12" s="21">
        <v>1.6</v>
      </c>
      <c r="F12" s="21">
        <f>IF(E12=0,"",SUM($E$9:E12))</f>
        <v>3.3000000000000003</v>
      </c>
      <c r="G12" s="21">
        <f t="shared" si="0"/>
        <v>177.7</v>
      </c>
      <c r="H12" s="37">
        <f t="shared" si="1"/>
        <v>0.48707437275985666</v>
      </c>
      <c r="I12" s="37">
        <f t="shared" si="1"/>
        <v>0.48680555555555555</v>
      </c>
      <c r="J12" s="37">
        <f t="shared" si="1"/>
        <v>0.48656746031746034</v>
      </c>
      <c r="K12" s="21">
        <f t="shared" si="2"/>
        <v>0.5625</v>
      </c>
    </row>
    <row r="13" spans="1:11" s="27" customFormat="1" ht="12" customHeight="1">
      <c r="A13" s="34"/>
      <c r="B13" s="35">
        <v>560</v>
      </c>
      <c r="C13" s="36"/>
      <c r="D13" s="35" t="s">
        <v>23</v>
      </c>
      <c r="E13" s="21">
        <v>1.2</v>
      </c>
      <c r="F13" s="21">
        <f>IF(E13=0,"",SUM($E$9:E13))</f>
        <v>4.5</v>
      </c>
      <c r="G13" s="21">
        <f t="shared" si="0"/>
        <v>176.5</v>
      </c>
      <c r="H13" s="37">
        <f t="shared" si="1"/>
        <v>0.4886872759856631</v>
      </c>
      <c r="I13" s="37">
        <f t="shared" si="1"/>
        <v>0.48832070707070707</v>
      </c>
      <c r="J13" s="37">
        <f t="shared" si="1"/>
        <v>0.48799603174603173</v>
      </c>
      <c r="K13" s="21">
        <f t="shared" si="2"/>
        <v>0</v>
      </c>
    </row>
    <row r="14" spans="1:11" s="27" customFormat="1" ht="12" customHeight="1">
      <c r="A14" s="34"/>
      <c r="B14" s="35">
        <v>576</v>
      </c>
      <c r="C14" s="36"/>
      <c r="D14" s="38" t="s">
        <v>24</v>
      </c>
      <c r="E14" s="21">
        <v>0.7</v>
      </c>
      <c r="F14" s="21">
        <f>IF(E14=0,"",SUM($E$9:E14))</f>
        <v>5.2</v>
      </c>
      <c r="G14" s="21">
        <f t="shared" si="0"/>
        <v>175.8</v>
      </c>
      <c r="H14" s="37">
        <f t="shared" si="1"/>
        <v>0.4896281362007169</v>
      </c>
      <c r="I14" s="37">
        <f t="shared" si="1"/>
        <v>0.48920454545454545</v>
      </c>
      <c r="J14" s="37">
        <f t="shared" si="1"/>
        <v>0.4888293650793651</v>
      </c>
      <c r="K14" s="21">
        <f t="shared" si="2"/>
        <v>2.2857142857142856</v>
      </c>
    </row>
    <row r="15" spans="1:11" s="27" customFormat="1" ht="12" customHeight="1">
      <c r="A15" s="34"/>
      <c r="B15" s="35">
        <v>566</v>
      </c>
      <c r="C15" s="36"/>
      <c r="D15" s="38" t="s">
        <v>14</v>
      </c>
      <c r="E15" s="21">
        <v>0.3</v>
      </c>
      <c r="F15" s="21">
        <f>IF(E15=0,"",SUM($E$9:E15))</f>
        <v>5.5</v>
      </c>
      <c r="G15" s="21">
        <f t="shared" si="0"/>
        <v>175.5</v>
      </c>
      <c r="H15" s="37">
        <f t="shared" si="1"/>
        <v>0.49003136200716846</v>
      </c>
      <c r="I15" s="37">
        <f t="shared" si="1"/>
        <v>0.4895833333333333</v>
      </c>
      <c r="J15" s="37">
        <f t="shared" si="1"/>
        <v>0.4891865079365079</v>
      </c>
      <c r="K15" s="21">
        <f t="shared" si="2"/>
        <v>-3.3333333333333335</v>
      </c>
    </row>
    <row r="16" spans="1:11" s="27" customFormat="1" ht="12" customHeight="1">
      <c r="A16" s="34"/>
      <c r="B16" s="35">
        <v>575</v>
      </c>
      <c r="C16" s="36"/>
      <c r="D16" s="47" t="s">
        <v>25</v>
      </c>
      <c r="E16" s="21">
        <v>0.8</v>
      </c>
      <c r="F16" s="21">
        <f>IF(E16=0,"",SUM($E$9:E16))</f>
        <v>6.3</v>
      </c>
      <c r="G16" s="21">
        <f t="shared" si="0"/>
        <v>174.7</v>
      </c>
      <c r="H16" s="37">
        <f t="shared" si="1"/>
        <v>0.4911066308243728</v>
      </c>
      <c r="I16" s="37">
        <f t="shared" si="1"/>
        <v>0.49059343434343433</v>
      </c>
      <c r="J16" s="37">
        <f t="shared" si="1"/>
        <v>0.4901388888888889</v>
      </c>
      <c r="K16" s="21">
        <f t="shared" si="2"/>
        <v>1.125</v>
      </c>
    </row>
    <row r="17" spans="1:11" s="27" customFormat="1" ht="12" customHeight="1">
      <c r="A17" s="34"/>
      <c r="B17" s="46">
        <v>638</v>
      </c>
      <c r="C17" s="36"/>
      <c r="D17" s="38" t="s">
        <v>26</v>
      </c>
      <c r="E17" s="21">
        <v>2.7</v>
      </c>
      <c r="F17" s="21">
        <f>IF(E17=0,"",SUM($E$9:E17))</f>
        <v>9</v>
      </c>
      <c r="G17" s="21">
        <f t="shared" si="0"/>
        <v>172</v>
      </c>
      <c r="H17" s="37">
        <f t="shared" si="1"/>
        <v>0.49473566308243727</v>
      </c>
      <c r="I17" s="37">
        <f t="shared" si="1"/>
        <v>0.49400252525252525</v>
      </c>
      <c r="J17" s="37">
        <f t="shared" si="1"/>
        <v>0.4933531746031746</v>
      </c>
      <c r="K17" s="21">
        <f t="shared" si="2"/>
        <v>2.3333333333333335</v>
      </c>
    </row>
    <row r="18" spans="1:11" s="27" customFormat="1" ht="12" customHeight="1">
      <c r="A18" s="34"/>
      <c r="B18" s="46">
        <v>639</v>
      </c>
      <c r="C18" s="36"/>
      <c r="D18" s="38" t="s">
        <v>27</v>
      </c>
      <c r="E18" s="21">
        <v>1</v>
      </c>
      <c r="F18" s="21">
        <f>IF(E18=0,"",SUM($E$9:E18))</f>
        <v>10</v>
      </c>
      <c r="G18" s="21">
        <f t="shared" si="0"/>
        <v>171</v>
      </c>
      <c r="H18" s="37">
        <f t="shared" si="1"/>
        <v>0.49607974910394265</v>
      </c>
      <c r="I18" s="37">
        <f t="shared" si="1"/>
        <v>0.49526515151515155</v>
      </c>
      <c r="J18" s="37">
        <f t="shared" si="1"/>
        <v>0.4945436507936508</v>
      </c>
      <c r="K18" s="21">
        <f t="shared" si="2"/>
        <v>0.1</v>
      </c>
    </row>
    <row r="19" spans="1:11" s="27" customFormat="1" ht="12" customHeight="1">
      <c r="A19" s="34"/>
      <c r="B19" s="42">
        <v>663</v>
      </c>
      <c r="C19" s="36"/>
      <c r="D19" s="35" t="s">
        <v>28</v>
      </c>
      <c r="E19" s="21">
        <v>3.2</v>
      </c>
      <c r="F19" s="21">
        <f>IF(E19=0,"",SUM($E$9:E19))</f>
        <v>13.2</v>
      </c>
      <c r="G19" s="21">
        <f t="shared" si="0"/>
        <v>167.8</v>
      </c>
      <c r="H19" s="37">
        <f t="shared" si="1"/>
        <v>0.5003808243727599</v>
      </c>
      <c r="I19" s="37">
        <f t="shared" si="1"/>
        <v>0.49930555555555556</v>
      </c>
      <c r="J19" s="37">
        <f t="shared" si="1"/>
        <v>0.49835317460317463</v>
      </c>
      <c r="K19" s="21">
        <f t="shared" si="2"/>
        <v>0.75</v>
      </c>
    </row>
    <row r="20" spans="1:11" s="27" customFormat="1" ht="12" customHeight="1">
      <c r="A20" s="34"/>
      <c r="B20" s="42">
        <v>713</v>
      </c>
      <c r="C20" s="36"/>
      <c r="D20" s="38" t="s">
        <v>29</v>
      </c>
      <c r="E20" s="21">
        <v>4.1</v>
      </c>
      <c r="F20" s="21">
        <f>IF(E20=0,"",SUM($E$9:E20))</f>
        <v>17.299999999999997</v>
      </c>
      <c r="G20" s="21">
        <f t="shared" si="0"/>
        <v>163.7</v>
      </c>
      <c r="H20" s="37">
        <f t="shared" si="1"/>
        <v>0.5058915770609319</v>
      </c>
      <c r="I20" s="37">
        <f t="shared" si="1"/>
        <v>0.5044823232323232</v>
      </c>
      <c r="J20" s="37">
        <f t="shared" si="1"/>
        <v>0.503234126984127</v>
      </c>
      <c r="K20" s="21">
        <f t="shared" si="2"/>
        <v>1.2195121951219512</v>
      </c>
    </row>
    <row r="21" spans="1:11" s="27" customFormat="1" ht="12" customHeight="1">
      <c r="A21" s="34"/>
      <c r="B21" s="42">
        <v>811</v>
      </c>
      <c r="C21" s="36"/>
      <c r="D21" s="38" t="s">
        <v>30</v>
      </c>
      <c r="E21" s="21">
        <v>1.9</v>
      </c>
      <c r="F21" s="21">
        <f>IF(E21=0,"",SUM($E$9:E21))</f>
        <v>19.199999999999996</v>
      </c>
      <c r="G21" s="21">
        <f t="shared" si="0"/>
        <v>161.8</v>
      </c>
      <c r="H21" s="37">
        <f t="shared" si="1"/>
        <v>0.5084453405017921</v>
      </c>
      <c r="I21" s="37">
        <f t="shared" si="1"/>
        <v>0.5068813131313131</v>
      </c>
      <c r="J21" s="37">
        <f t="shared" si="1"/>
        <v>0.5054960317460317</v>
      </c>
      <c r="K21" s="21">
        <f t="shared" si="2"/>
        <v>5.157894736842105</v>
      </c>
    </row>
    <row r="22" spans="1:11" s="27" customFormat="1" ht="12" customHeight="1">
      <c r="A22" s="34"/>
      <c r="B22" s="42">
        <v>833</v>
      </c>
      <c r="C22" s="36"/>
      <c r="D22" s="38" t="s">
        <v>14</v>
      </c>
      <c r="E22" s="21">
        <v>0.4</v>
      </c>
      <c r="F22" s="21">
        <f>IF(E22=0,"",SUM($E$9:E22))</f>
        <v>19.599999999999994</v>
      </c>
      <c r="G22" s="21">
        <f t="shared" si="0"/>
        <v>161.4</v>
      </c>
      <c r="H22" s="37">
        <f t="shared" si="1"/>
        <v>0.5089829749103942</v>
      </c>
      <c r="I22" s="37">
        <f t="shared" si="1"/>
        <v>0.5073863636363636</v>
      </c>
      <c r="J22" s="37">
        <f t="shared" si="1"/>
        <v>0.5059722222222223</v>
      </c>
      <c r="K22" s="21">
        <f t="shared" si="2"/>
        <v>5.5</v>
      </c>
    </row>
    <row r="23" spans="1:11" s="27" customFormat="1" ht="12" customHeight="1">
      <c r="A23" s="34"/>
      <c r="B23" s="42">
        <v>913</v>
      </c>
      <c r="C23" s="36"/>
      <c r="D23" s="38" t="s">
        <v>31</v>
      </c>
      <c r="E23" s="21">
        <v>3.4</v>
      </c>
      <c r="F23" s="21">
        <f>IF(E23=0,"",SUM($E$9:E23))</f>
        <v>22.999999999999993</v>
      </c>
      <c r="G23" s="21">
        <f t="shared" si="0"/>
        <v>158</v>
      </c>
      <c r="H23" s="37">
        <f t="shared" si="1"/>
        <v>0.5135528673835126</v>
      </c>
      <c r="I23" s="37">
        <f t="shared" si="1"/>
        <v>0.5116792929292929</v>
      </c>
      <c r="J23" s="37">
        <f t="shared" si="1"/>
        <v>0.5100198412698412</v>
      </c>
      <c r="K23" s="21">
        <f t="shared" si="2"/>
        <v>2.3529411764705883</v>
      </c>
    </row>
    <row r="24" spans="1:11" s="27" customFormat="1" ht="12" customHeight="1">
      <c r="A24" s="34"/>
      <c r="B24" s="42">
        <v>878</v>
      </c>
      <c r="C24" s="36"/>
      <c r="D24" s="35" t="s">
        <v>32</v>
      </c>
      <c r="E24" s="21">
        <v>1.1</v>
      </c>
      <c r="F24" s="21">
        <f>IF(E24=0,"",SUM($E$9:E24))</f>
        <v>24.099999999999994</v>
      </c>
      <c r="G24" s="21">
        <f t="shared" si="0"/>
        <v>156.9</v>
      </c>
      <c r="H24" s="37">
        <f t="shared" si="1"/>
        <v>0.5150313620071685</v>
      </c>
      <c r="I24" s="37">
        <f t="shared" si="1"/>
        <v>0.5130681818181818</v>
      </c>
      <c r="J24" s="37">
        <f t="shared" si="1"/>
        <v>0.5113293650793651</v>
      </c>
      <c r="K24" s="21">
        <f t="shared" si="2"/>
        <v>-3.1818181818181817</v>
      </c>
    </row>
    <row r="25" spans="1:11" s="27" customFormat="1" ht="12" customHeight="1">
      <c r="A25" s="45"/>
      <c r="B25" s="42">
        <v>879</v>
      </c>
      <c r="C25" s="36"/>
      <c r="D25" s="38" t="s">
        <v>14</v>
      </c>
      <c r="E25" s="21">
        <v>1.7</v>
      </c>
      <c r="F25" s="21">
        <f>IF(E25=0,"",SUM($E$9:E25))</f>
        <v>25.799999999999994</v>
      </c>
      <c r="G25" s="21">
        <f t="shared" si="0"/>
        <v>155.20000000000002</v>
      </c>
      <c r="H25" s="37">
        <f t="shared" si="1"/>
        <v>0.5173163082437275</v>
      </c>
      <c r="I25" s="37">
        <f t="shared" si="1"/>
        <v>0.5152146464646464</v>
      </c>
      <c r="J25" s="37">
        <f t="shared" si="1"/>
        <v>0.5133531746031746</v>
      </c>
      <c r="K25" s="21">
        <f t="shared" si="2"/>
        <v>0.058823529411764705</v>
      </c>
    </row>
    <row r="26" spans="1:11" s="27" customFormat="1" ht="12" customHeight="1">
      <c r="A26" s="2"/>
      <c r="B26" s="42">
        <v>884</v>
      </c>
      <c r="C26" s="36"/>
      <c r="D26" s="38" t="s">
        <v>33</v>
      </c>
      <c r="E26" s="21">
        <v>2.8</v>
      </c>
      <c r="F26" s="21">
        <f>IF(E26=0,"",SUM($E$9:E26))</f>
        <v>28.599999999999994</v>
      </c>
      <c r="G26" s="21">
        <f t="shared" si="0"/>
        <v>152.4</v>
      </c>
      <c r="H26" s="37">
        <f t="shared" si="1"/>
        <v>0.5210797491039426</v>
      </c>
      <c r="I26" s="37">
        <f t="shared" si="1"/>
        <v>0.51875</v>
      </c>
      <c r="J26" s="37">
        <f t="shared" si="1"/>
        <v>0.5166865079365079</v>
      </c>
      <c r="K26" s="21">
        <f t="shared" si="2"/>
        <v>0.17857142857142858</v>
      </c>
    </row>
    <row r="27" spans="1:11" s="27" customFormat="1" ht="12" customHeight="1">
      <c r="A27" s="2"/>
      <c r="B27" s="42">
        <v>893</v>
      </c>
      <c r="C27" s="36"/>
      <c r="D27" s="38" t="s">
        <v>34</v>
      </c>
      <c r="E27" s="21">
        <v>2.7</v>
      </c>
      <c r="F27" s="21">
        <f>IF(E27=0,"",SUM($E$9:E27))</f>
        <v>31.299999999999994</v>
      </c>
      <c r="G27" s="21">
        <f t="shared" si="0"/>
        <v>149.70000000000002</v>
      </c>
      <c r="H27" s="37">
        <f t="shared" si="1"/>
        <v>0.5247087813620072</v>
      </c>
      <c r="I27" s="37">
        <f t="shared" si="1"/>
        <v>0.522159090909091</v>
      </c>
      <c r="J27" s="37">
        <f t="shared" si="1"/>
        <v>0.5199007936507937</v>
      </c>
      <c r="K27" s="21">
        <f t="shared" si="2"/>
        <v>0.3333333333333333</v>
      </c>
    </row>
    <row r="28" spans="1:11" s="33" customFormat="1" ht="12" customHeight="1">
      <c r="A28" s="28"/>
      <c r="B28" s="43">
        <v>909</v>
      </c>
      <c r="C28" s="30"/>
      <c r="D28" s="44" t="s">
        <v>35</v>
      </c>
      <c r="E28" s="31">
        <v>2.6</v>
      </c>
      <c r="F28" s="31">
        <f>IF(E28=0,"",SUM($E$9:E28))</f>
        <v>33.89999999999999</v>
      </c>
      <c r="G28" s="31">
        <f t="shared" si="0"/>
        <v>147.10000000000002</v>
      </c>
      <c r="H28" s="32">
        <f t="shared" si="1"/>
        <v>0.5282034050179212</v>
      </c>
      <c r="I28" s="32">
        <f t="shared" si="1"/>
        <v>0.5254419191919192</v>
      </c>
      <c r="J28" s="32">
        <f t="shared" si="1"/>
        <v>0.5229960317460317</v>
      </c>
      <c r="K28" s="31">
        <f t="shared" si="2"/>
        <v>0.6153846153846154</v>
      </c>
    </row>
    <row r="29" spans="1:11" s="27" customFormat="1" ht="12" customHeight="1">
      <c r="A29" s="2"/>
      <c r="B29" s="35">
        <v>1262</v>
      </c>
      <c r="C29" s="36"/>
      <c r="D29" s="35" t="s">
        <v>36</v>
      </c>
      <c r="E29" s="21">
        <v>6.4</v>
      </c>
      <c r="F29" s="21">
        <f>IF(E29=0,"",SUM($E$9:E29))</f>
        <v>40.29999999999999</v>
      </c>
      <c r="G29" s="21">
        <f t="shared" si="0"/>
        <v>140.70000000000002</v>
      </c>
      <c r="H29" s="37">
        <f t="shared" si="1"/>
        <v>0.5368055555555555</v>
      </c>
      <c r="I29" s="37">
        <f t="shared" si="1"/>
        <v>0.5335227272727273</v>
      </c>
      <c r="J29" s="37">
        <f t="shared" si="1"/>
        <v>0.5306150793650793</v>
      </c>
      <c r="K29" s="21">
        <f t="shared" si="2"/>
        <v>5.515625</v>
      </c>
    </row>
    <row r="30" spans="1:11" s="27" customFormat="1" ht="12" customHeight="1">
      <c r="A30" s="34"/>
      <c r="B30" s="35">
        <v>1510</v>
      </c>
      <c r="C30" s="36"/>
      <c r="D30" s="38" t="s">
        <v>37</v>
      </c>
      <c r="E30" s="21">
        <v>3.9</v>
      </c>
      <c r="F30" s="21">
        <f>IF(E30=0,"",SUM($E$9:E30))</f>
        <v>44.19999999999999</v>
      </c>
      <c r="G30" s="21">
        <f t="shared" si="0"/>
        <v>136.8</v>
      </c>
      <c r="H30" s="37">
        <f t="shared" si="1"/>
        <v>0.5420474910394265</v>
      </c>
      <c r="I30" s="37">
        <f t="shared" si="1"/>
        <v>0.5384469696969697</v>
      </c>
      <c r="J30" s="37">
        <f t="shared" si="1"/>
        <v>0.5352579365079365</v>
      </c>
      <c r="K30" s="21">
        <f t="shared" si="2"/>
        <v>6.358974358974359</v>
      </c>
    </row>
    <row r="31" spans="1:11" s="33" customFormat="1" ht="12" customHeight="1">
      <c r="A31" s="28"/>
      <c r="B31" s="29">
        <v>2758</v>
      </c>
      <c r="C31" s="30"/>
      <c r="D31" s="44" t="s">
        <v>38</v>
      </c>
      <c r="E31" s="31">
        <v>13.9</v>
      </c>
      <c r="F31" s="31">
        <f>IF(E31=0,"",SUM($E$9:E31))</f>
        <v>58.09999999999999</v>
      </c>
      <c r="G31" s="31">
        <f t="shared" si="0"/>
        <v>122.9</v>
      </c>
      <c r="H31" s="32">
        <f t="shared" si="1"/>
        <v>0.5607302867383512</v>
      </c>
      <c r="I31" s="32">
        <f t="shared" si="1"/>
        <v>0.5559974747474747</v>
      </c>
      <c r="J31" s="32">
        <f t="shared" si="1"/>
        <v>0.5518055555555555</v>
      </c>
      <c r="K31" s="31">
        <f t="shared" si="2"/>
        <v>8.97841726618705</v>
      </c>
    </row>
    <row r="32" spans="1:11" s="33" customFormat="1" ht="12" customHeight="1">
      <c r="A32" s="28"/>
      <c r="B32" s="29"/>
      <c r="C32" s="30"/>
      <c r="D32" s="24" t="s">
        <v>13</v>
      </c>
      <c r="E32" s="31"/>
      <c r="F32" s="31"/>
      <c r="G32" s="31"/>
      <c r="H32" s="32"/>
      <c r="I32" s="32"/>
      <c r="J32" s="32"/>
      <c r="K32" s="31"/>
    </row>
    <row r="33" spans="1:11" s="27" customFormat="1" ht="12" customHeight="1">
      <c r="A33" s="34"/>
      <c r="B33" s="35">
        <v>2492</v>
      </c>
      <c r="C33" s="36"/>
      <c r="D33" s="38" t="s">
        <v>39</v>
      </c>
      <c r="E33" s="21">
        <v>3</v>
      </c>
      <c r="F33" s="21">
        <f>IF(E33=0,"",SUM($E$9:E33))</f>
        <v>61.09999999999999</v>
      </c>
      <c r="G33" s="21">
        <f t="shared" si="0"/>
        <v>119.9</v>
      </c>
      <c r="H33" s="37">
        <f t="shared" si="1"/>
        <v>0.5647625448028674</v>
      </c>
      <c r="I33" s="37">
        <f t="shared" si="1"/>
        <v>0.5597853535353535</v>
      </c>
      <c r="J33" s="37">
        <f t="shared" si="1"/>
        <v>0.5553769841269841</v>
      </c>
      <c r="K33" s="21">
        <f>(B33-B31)/(E33*10)</f>
        <v>-8.866666666666667</v>
      </c>
    </row>
    <row r="34" spans="1:11" s="27" customFormat="1" ht="12" customHeight="1">
      <c r="A34" s="34"/>
      <c r="B34" s="35">
        <v>1215</v>
      </c>
      <c r="C34" s="36"/>
      <c r="D34" s="38" t="s">
        <v>40</v>
      </c>
      <c r="E34" s="21">
        <v>18.6</v>
      </c>
      <c r="F34" s="21">
        <f>IF(E34=0,"",SUM($E$9:E34))</f>
        <v>79.69999999999999</v>
      </c>
      <c r="G34" s="21">
        <f t="shared" si="0"/>
        <v>101.30000000000001</v>
      </c>
      <c r="H34" s="37">
        <f t="shared" si="1"/>
        <v>0.5897625448028674</v>
      </c>
      <c r="I34" s="37">
        <f t="shared" si="1"/>
        <v>0.583270202020202</v>
      </c>
      <c r="J34" s="37">
        <f t="shared" si="1"/>
        <v>0.5775198412698412</v>
      </c>
      <c r="K34" s="21">
        <f t="shared" si="2"/>
        <v>-6.865591397849462</v>
      </c>
    </row>
    <row r="35" spans="1:11" s="27" customFormat="1" ht="12" customHeight="1">
      <c r="A35" s="34"/>
      <c r="B35" s="35">
        <v>1160</v>
      </c>
      <c r="C35" s="36"/>
      <c r="D35" s="38" t="s">
        <v>41</v>
      </c>
      <c r="E35" s="21">
        <v>2.1</v>
      </c>
      <c r="F35" s="21">
        <f>IF(E35=0,"",SUM($E$9:E35))</f>
        <v>81.79999999999998</v>
      </c>
      <c r="G35" s="21">
        <f t="shared" si="0"/>
        <v>99.20000000000002</v>
      </c>
      <c r="H35" s="37">
        <f t="shared" si="1"/>
        <v>0.5925851254480287</v>
      </c>
      <c r="I35" s="37">
        <f t="shared" si="1"/>
        <v>0.5859217171717171</v>
      </c>
      <c r="J35" s="37">
        <f t="shared" si="1"/>
        <v>0.5800198412698413</v>
      </c>
      <c r="K35" s="21">
        <f t="shared" si="2"/>
        <v>-2.619047619047619</v>
      </c>
    </row>
    <row r="36" spans="1:11" s="33" customFormat="1" ht="12" customHeight="1">
      <c r="A36" s="28"/>
      <c r="B36" s="29">
        <v>1136</v>
      </c>
      <c r="C36" s="30"/>
      <c r="D36" s="44" t="s">
        <v>44</v>
      </c>
      <c r="E36" s="31">
        <v>3.5</v>
      </c>
      <c r="F36" s="31">
        <f>IF(E36=0,"",SUM($E$9:E36))</f>
        <v>85.29999999999998</v>
      </c>
      <c r="G36" s="31">
        <f t="shared" si="0"/>
        <v>95.70000000000002</v>
      </c>
      <c r="H36" s="32">
        <f t="shared" si="1"/>
        <v>0.5972894265232975</v>
      </c>
      <c r="I36" s="32">
        <f t="shared" si="1"/>
        <v>0.5903409090909091</v>
      </c>
      <c r="J36" s="32">
        <f t="shared" si="1"/>
        <v>0.584186507936508</v>
      </c>
      <c r="K36" s="31">
        <f t="shared" si="2"/>
        <v>-0.6857142857142857</v>
      </c>
    </row>
    <row r="37" spans="1:11" s="27" customFormat="1" ht="12" customHeight="1">
      <c r="A37" s="45"/>
      <c r="B37" s="46">
        <v>1093</v>
      </c>
      <c r="C37" s="36"/>
      <c r="D37" s="38" t="s">
        <v>42</v>
      </c>
      <c r="E37" s="21">
        <v>2.3</v>
      </c>
      <c r="F37" s="21">
        <f>IF(E37=0,"",SUM($E$9:E37))</f>
        <v>87.59999999999998</v>
      </c>
      <c r="G37" s="21">
        <f t="shared" si="0"/>
        <v>93.40000000000002</v>
      </c>
      <c r="H37" s="37">
        <f t="shared" si="1"/>
        <v>0.6003808243727599</v>
      </c>
      <c r="I37" s="37">
        <f t="shared" si="1"/>
        <v>0.5932449494949494</v>
      </c>
      <c r="J37" s="37">
        <f t="shared" si="1"/>
        <v>0.5869246031746032</v>
      </c>
      <c r="K37" s="21">
        <f t="shared" si="2"/>
        <v>-1.8695652173913044</v>
      </c>
    </row>
    <row r="38" spans="2:11" s="27" customFormat="1" ht="12" customHeight="1">
      <c r="B38" s="42">
        <v>989</v>
      </c>
      <c r="C38" s="36"/>
      <c r="D38" s="38" t="s">
        <v>43</v>
      </c>
      <c r="E38" s="21">
        <v>4.6</v>
      </c>
      <c r="F38" s="21">
        <f>IF(E38=0,"",SUM($E$9:E38))</f>
        <v>92.19999999999997</v>
      </c>
      <c r="G38" s="21">
        <f t="shared" si="0"/>
        <v>88.80000000000003</v>
      </c>
      <c r="H38" s="37">
        <f t="shared" si="1"/>
        <v>0.6065636200716845</v>
      </c>
      <c r="I38" s="37">
        <f t="shared" si="1"/>
        <v>0.5990530303030303</v>
      </c>
      <c r="J38" s="37">
        <f t="shared" si="1"/>
        <v>0.5924007936507936</v>
      </c>
      <c r="K38" s="21">
        <f t="shared" si="2"/>
        <v>-2.260869565217391</v>
      </c>
    </row>
    <row r="39" spans="2:11" s="27" customFormat="1" ht="12" customHeight="1">
      <c r="B39" s="42">
        <v>954</v>
      </c>
      <c r="C39" s="36"/>
      <c r="D39" s="38" t="s">
        <v>45</v>
      </c>
      <c r="E39" s="21">
        <v>2.1</v>
      </c>
      <c r="F39" s="21">
        <f>IF(E39=0,"",SUM($E$9:E39))</f>
        <v>94.29999999999997</v>
      </c>
      <c r="G39" s="21">
        <f t="shared" si="0"/>
        <v>86.70000000000003</v>
      </c>
      <c r="H39" s="37">
        <f t="shared" si="1"/>
        <v>0.6093862007168458</v>
      </c>
      <c r="I39" s="37">
        <f t="shared" si="1"/>
        <v>0.6017045454545454</v>
      </c>
      <c r="J39" s="37">
        <f t="shared" si="1"/>
        <v>0.5949007936507936</v>
      </c>
      <c r="K39" s="21">
        <f t="shared" si="2"/>
        <v>-1.6666666666666667</v>
      </c>
    </row>
    <row r="40" spans="1:11" s="27" customFormat="1" ht="12" customHeight="1">
      <c r="A40" s="34"/>
      <c r="B40" s="35">
        <v>909</v>
      </c>
      <c r="C40" s="36"/>
      <c r="D40" s="38" t="s">
        <v>46</v>
      </c>
      <c r="E40" s="21">
        <v>2.1</v>
      </c>
      <c r="F40" s="21">
        <f>IF(E40=0,"",SUM($E$9:E40))</f>
        <v>96.39999999999996</v>
      </c>
      <c r="G40" s="21">
        <f t="shared" si="0"/>
        <v>84.60000000000004</v>
      </c>
      <c r="H40" s="37">
        <f t="shared" si="1"/>
        <v>0.6122087813620072</v>
      </c>
      <c r="I40" s="37">
        <f t="shared" si="1"/>
        <v>0.6043560606060605</v>
      </c>
      <c r="J40" s="37">
        <f t="shared" si="1"/>
        <v>0.5974007936507937</v>
      </c>
      <c r="K40" s="21">
        <f t="shared" si="2"/>
        <v>-2.142857142857143</v>
      </c>
    </row>
    <row r="41" spans="1:11" s="27" customFormat="1" ht="12" customHeight="1">
      <c r="A41" s="34"/>
      <c r="B41" s="35">
        <v>881</v>
      </c>
      <c r="C41" s="36"/>
      <c r="D41" s="38" t="s">
        <v>47</v>
      </c>
      <c r="E41" s="21">
        <v>1.3</v>
      </c>
      <c r="F41" s="21">
        <f>IF(E41=0,"",SUM($E$9:E41))</f>
        <v>97.69999999999996</v>
      </c>
      <c r="G41" s="21">
        <f t="shared" si="0"/>
        <v>83.30000000000004</v>
      </c>
      <c r="H41" s="37">
        <f t="shared" si="1"/>
        <v>0.6139560931899641</v>
      </c>
      <c r="I41" s="37">
        <f t="shared" si="1"/>
        <v>0.6059974747474747</v>
      </c>
      <c r="J41" s="37">
        <f t="shared" si="1"/>
        <v>0.5989484126984127</v>
      </c>
      <c r="K41" s="21">
        <f t="shared" si="2"/>
        <v>-2.1538461538461537</v>
      </c>
    </row>
    <row r="42" spans="1:11" s="27" customFormat="1" ht="12" customHeight="1">
      <c r="A42" s="34"/>
      <c r="B42" s="35">
        <v>887</v>
      </c>
      <c r="C42" s="36"/>
      <c r="D42" s="35" t="s">
        <v>48</v>
      </c>
      <c r="E42" s="21">
        <v>1.1</v>
      </c>
      <c r="F42" s="21">
        <f>IF(E42=0,"",SUM($E$9:E42))</f>
        <v>98.79999999999995</v>
      </c>
      <c r="G42" s="21">
        <f t="shared" si="0"/>
        <v>82.20000000000005</v>
      </c>
      <c r="H42" s="37">
        <f t="shared" si="1"/>
        <v>0.61543458781362</v>
      </c>
      <c r="I42" s="37">
        <f t="shared" si="1"/>
        <v>0.6073863636363636</v>
      </c>
      <c r="J42" s="37">
        <f t="shared" si="1"/>
        <v>0.6002579365079365</v>
      </c>
      <c r="K42" s="21">
        <f t="shared" si="2"/>
        <v>0.5454545454545454</v>
      </c>
    </row>
    <row r="43" spans="1:11" s="27" customFormat="1" ht="12" customHeight="1">
      <c r="A43" s="34"/>
      <c r="B43" s="35">
        <v>857</v>
      </c>
      <c r="C43" s="36"/>
      <c r="D43" s="38" t="s">
        <v>49</v>
      </c>
      <c r="E43" s="21">
        <v>0.5</v>
      </c>
      <c r="F43" s="21">
        <f>IF(E43=0,"",SUM($E$9:E43))</f>
        <v>99.29999999999995</v>
      </c>
      <c r="G43" s="21">
        <f t="shared" si="0"/>
        <v>81.70000000000005</v>
      </c>
      <c r="H43" s="37">
        <f t="shared" si="1"/>
        <v>0.6161066308243727</v>
      </c>
      <c r="I43" s="37">
        <f t="shared" si="1"/>
        <v>0.6080176767676767</v>
      </c>
      <c r="J43" s="37">
        <f t="shared" si="1"/>
        <v>0.6008531746031746</v>
      </c>
      <c r="K43" s="21">
        <f t="shared" si="2"/>
        <v>-6</v>
      </c>
    </row>
    <row r="44" spans="1:11" s="27" customFormat="1" ht="12" customHeight="1">
      <c r="A44" s="34"/>
      <c r="B44" s="35">
        <v>766</v>
      </c>
      <c r="C44" s="36"/>
      <c r="D44" s="38" t="s">
        <v>50</v>
      </c>
      <c r="E44" s="21">
        <v>2.6</v>
      </c>
      <c r="F44" s="21">
        <f>IF(E44=0,"",SUM($E$9:E44))</f>
        <v>101.89999999999995</v>
      </c>
      <c r="G44" s="21">
        <f t="shared" si="0"/>
        <v>79.10000000000005</v>
      </c>
      <c r="H44" s="37">
        <f t="shared" si="1"/>
        <v>0.6196012544802867</v>
      </c>
      <c r="I44" s="37">
        <f t="shared" si="1"/>
        <v>0.6113005050505049</v>
      </c>
      <c r="J44" s="37">
        <f t="shared" si="1"/>
        <v>0.6039484126984126</v>
      </c>
      <c r="K44" s="21">
        <f t="shared" si="2"/>
        <v>-3.5</v>
      </c>
    </row>
    <row r="45" spans="1:11" s="27" customFormat="1" ht="12" customHeight="1">
      <c r="A45" s="34"/>
      <c r="B45" s="35">
        <v>715</v>
      </c>
      <c r="C45" s="36"/>
      <c r="D45" s="35" t="s">
        <v>51</v>
      </c>
      <c r="E45" s="21">
        <v>0.9</v>
      </c>
      <c r="F45" s="21">
        <f>IF(E45=0,"",SUM($E$9:E45))</f>
        <v>102.79999999999995</v>
      </c>
      <c r="G45" s="21">
        <f t="shared" si="0"/>
        <v>78.20000000000005</v>
      </c>
      <c r="H45" s="37">
        <f t="shared" si="1"/>
        <v>0.6208109318996415</v>
      </c>
      <c r="I45" s="37">
        <f t="shared" si="1"/>
        <v>0.6124368686868686</v>
      </c>
      <c r="J45" s="37">
        <f t="shared" si="1"/>
        <v>0.6050198412698412</v>
      </c>
      <c r="K45" s="21">
        <f t="shared" si="2"/>
        <v>-5.666666666666667</v>
      </c>
    </row>
    <row r="46" spans="1:11" s="27" customFormat="1" ht="12" customHeight="1">
      <c r="A46" s="34"/>
      <c r="B46" s="35">
        <v>1579</v>
      </c>
      <c r="C46" s="36"/>
      <c r="D46" s="35" t="s">
        <v>52</v>
      </c>
      <c r="E46" s="21">
        <v>10.7</v>
      </c>
      <c r="F46" s="21">
        <f>IF(E46=0,"",SUM($E$9:E46))</f>
        <v>113.49999999999996</v>
      </c>
      <c r="G46" s="21">
        <f t="shared" si="0"/>
        <v>67.50000000000004</v>
      </c>
      <c r="H46" s="37">
        <f t="shared" si="1"/>
        <v>0.6351926523297491</v>
      </c>
      <c r="I46" s="37">
        <f t="shared" si="1"/>
        <v>0.6259469696969696</v>
      </c>
      <c r="J46" s="37">
        <f t="shared" si="1"/>
        <v>0.6177579365079364</v>
      </c>
      <c r="K46" s="21">
        <f t="shared" si="2"/>
        <v>8.074766355140186</v>
      </c>
    </row>
    <row r="47" spans="1:11" s="27" customFormat="1" ht="12" customHeight="1">
      <c r="A47" s="34"/>
      <c r="B47" s="35">
        <v>1719</v>
      </c>
      <c r="C47" s="36"/>
      <c r="D47" s="35" t="s">
        <v>53</v>
      </c>
      <c r="E47" s="21">
        <v>1.6</v>
      </c>
      <c r="F47" s="21">
        <f>IF(E47=0,"",SUM($E$9:E47))</f>
        <v>115.09999999999995</v>
      </c>
      <c r="G47" s="21">
        <f t="shared" si="0"/>
        <v>65.90000000000005</v>
      </c>
      <c r="H47" s="37">
        <f t="shared" si="1"/>
        <v>0.6373431899641576</v>
      </c>
      <c r="I47" s="37">
        <f t="shared" si="1"/>
        <v>0.6279671717171716</v>
      </c>
      <c r="J47" s="37">
        <f t="shared" si="1"/>
        <v>0.6196626984126984</v>
      </c>
      <c r="K47" s="21">
        <f t="shared" si="2"/>
        <v>8.75</v>
      </c>
    </row>
    <row r="48" spans="1:11" s="27" customFormat="1" ht="12" customHeight="1">
      <c r="A48" s="34"/>
      <c r="B48" s="35"/>
      <c r="C48" s="36"/>
      <c r="D48" s="24" t="s">
        <v>15</v>
      </c>
      <c r="E48" s="21"/>
      <c r="F48" s="21"/>
      <c r="G48" s="21"/>
      <c r="H48" s="37"/>
      <c r="I48" s="37"/>
      <c r="J48" s="37"/>
      <c r="K48" s="21"/>
    </row>
    <row r="49" spans="1:11" s="33" customFormat="1" ht="12" customHeight="1">
      <c r="A49" s="28"/>
      <c r="B49" s="29">
        <v>1859</v>
      </c>
      <c r="C49" s="30"/>
      <c r="D49" s="29" t="s">
        <v>54</v>
      </c>
      <c r="E49" s="31">
        <v>1.6</v>
      </c>
      <c r="F49" s="31">
        <f>IF(E49=0,"",SUM($E$9:E49))</f>
        <v>116.69999999999995</v>
      </c>
      <c r="G49" s="31">
        <f t="shared" si="0"/>
        <v>64.30000000000005</v>
      </c>
      <c r="H49" s="32">
        <f t="shared" si="1"/>
        <v>0.6394937275985663</v>
      </c>
      <c r="I49" s="32">
        <f t="shared" si="1"/>
        <v>0.6299873737373737</v>
      </c>
      <c r="J49" s="32">
        <f t="shared" si="1"/>
        <v>0.6215674603174602</v>
      </c>
      <c r="K49" s="31">
        <f>(B49-B47)/(E49*10)</f>
        <v>8.75</v>
      </c>
    </row>
    <row r="50" spans="1:11" s="27" customFormat="1" ht="12" customHeight="1">
      <c r="A50" s="34"/>
      <c r="B50" s="35">
        <v>1060</v>
      </c>
      <c r="C50" s="36"/>
      <c r="D50" s="35" t="s">
        <v>55</v>
      </c>
      <c r="E50" s="21">
        <v>10.4</v>
      </c>
      <c r="F50" s="21">
        <f>IF(E50=0,"",SUM($E$9:E50))</f>
        <v>127.09999999999995</v>
      </c>
      <c r="G50" s="21">
        <f t="shared" si="0"/>
        <v>53.90000000000005</v>
      </c>
      <c r="H50" s="37">
        <f t="shared" si="1"/>
        <v>0.6534722222222222</v>
      </c>
      <c r="I50" s="37">
        <f t="shared" si="1"/>
        <v>0.6431186868686868</v>
      </c>
      <c r="J50" s="37">
        <f t="shared" si="1"/>
        <v>0.6339484126984126</v>
      </c>
      <c r="K50" s="21">
        <f t="shared" si="2"/>
        <v>-7.6826923076923075</v>
      </c>
    </row>
    <row r="51" spans="1:11" s="27" customFormat="1" ht="12" customHeight="1">
      <c r="A51" s="34"/>
      <c r="B51" s="35">
        <v>904</v>
      </c>
      <c r="C51" s="36"/>
      <c r="D51" s="38" t="s">
        <v>56</v>
      </c>
      <c r="E51" s="21">
        <v>2.1</v>
      </c>
      <c r="F51" s="21">
        <f>IF(E51=0,"",SUM($E$9:E51))</f>
        <v>129.19999999999996</v>
      </c>
      <c r="G51" s="21">
        <f t="shared" si="0"/>
        <v>51.80000000000004</v>
      </c>
      <c r="H51" s="37">
        <f t="shared" si="1"/>
        <v>0.6562948028673835</v>
      </c>
      <c r="I51" s="37">
        <f t="shared" si="1"/>
        <v>0.645770202020202</v>
      </c>
      <c r="J51" s="37">
        <f t="shared" si="1"/>
        <v>0.6364484126984127</v>
      </c>
      <c r="K51" s="21">
        <f t="shared" si="2"/>
        <v>-7.428571428571429</v>
      </c>
    </row>
    <row r="52" spans="1:11" s="27" customFormat="1" ht="12" customHeight="1">
      <c r="A52" s="34"/>
      <c r="B52" s="35">
        <v>911</v>
      </c>
      <c r="C52" s="36"/>
      <c r="D52" s="38" t="s">
        <v>57</v>
      </c>
      <c r="E52" s="21">
        <v>1</v>
      </c>
      <c r="F52" s="21">
        <f>IF(E52=0,"",SUM($E$9:E52))</f>
        <v>130.19999999999996</v>
      </c>
      <c r="G52" s="21">
        <f t="shared" si="0"/>
        <v>50.80000000000004</v>
      </c>
      <c r="H52" s="37">
        <f t="shared" si="1"/>
        <v>0.6576388888888889</v>
      </c>
      <c r="I52" s="37">
        <f t="shared" si="1"/>
        <v>0.6470328282828283</v>
      </c>
      <c r="J52" s="37">
        <f t="shared" si="1"/>
        <v>0.6376388888888889</v>
      </c>
      <c r="K52" s="21">
        <f t="shared" si="2"/>
        <v>0.7</v>
      </c>
    </row>
    <row r="53" spans="1:11" s="27" customFormat="1" ht="12" customHeight="1">
      <c r="A53" s="34"/>
      <c r="B53" s="35">
        <v>1056</v>
      </c>
      <c r="C53" s="36"/>
      <c r="D53" s="35" t="s">
        <v>58</v>
      </c>
      <c r="E53" s="21">
        <v>3.7</v>
      </c>
      <c r="F53" s="21">
        <f>IF(E53=0,"",SUM($E$9:E53))</f>
        <v>133.89999999999995</v>
      </c>
      <c r="G53" s="21">
        <f t="shared" si="0"/>
        <v>47.10000000000005</v>
      </c>
      <c r="H53" s="37">
        <f t="shared" si="1"/>
        <v>0.6626120071684587</v>
      </c>
      <c r="I53" s="37">
        <f t="shared" si="1"/>
        <v>0.6517045454545454</v>
      </c>
      <c r="J53" s="37">
        <f t="shared" si="1"/>
        <v>0.6420436507936508</v>
      </c>
      <c r="K53" s="21">
        <f t="shared" si="2"/>
        <v>3.918918918918919</v>
      </c>
    </row>
    <row r="54" spans="1:11" s="27" customFormat="1" ht="12" customHeight="1">
      <c r="A54" s="34"/>
      <c r="B54" s="35">
        <v>1088</v>
      </c>
      <c r="C54" s="36"/>
      <c r="D54" s="35" t="s">
        <v>59</v>
      </c>
      <c r="E54" s="21">
        <v>2.4</v>
      </c>
      <c r="F54" s="21">
        <f>IF(E54=0,"",SUM($E$9:E54))</f>
        <v>136.29999999999995</v>
      </c>
      <c r="G54" s="21">
        <f t="shared" si="0"/>
        <v>44.700000000000045</v>
      </c>
      <c r="H54" s="37">
        <f t="shared" si="1"/>
        <v>0.6658378136200717</v>
      </c>
      <c r="I54" s="37">
        <f t="shared" si="1"/>
        <v>0.6547348484848484</v>
      </c>
      <c r="J54" s="37">
        <f t="shared" si="1"/>
        <v>0.6449007936507936</v>
      </c>
      <c r="K54" s="21">
        <f t="shared" si="2"/>
        <v>1.3333333333333333</v>
      </c>
    </row>
    <row r="55" spans="1:11" s="27" customFormat="1" ht="12" customHeight="1">
      <c r="A55" s="34"/>
      <c r="B55" s="42">
        <v>1096</v>
      </c>
      <c r="C55" s="42"/>
      <c r="D55" s="38" t="s">
        <v>60</v>
      </c>
      <c r="E55" s="21">
        <v>0.5</v>
      </c>
      <c r="F55" s="21">
        <f>IF(E55=0,"",SUM($E$9:E55))</f>
        <v>136.79999999999995</v>
      </c>
      <c r="G55" s="21">
        <f t="shared" si="0"/>
        <v>44.200000000000045</v>
      </c>
      <c r="H55" s="37">
        <f t="shared" si="1"/>
        <v>0.6665098566308243</v>
      </c>
      <c r="I55" s="37">
        <f t="shared" si="1"/>
        <v>0.6553661616161616</v>
      </c>
      <c r="J55" s="37">
        <f t="shared" si="1"/>
        <v>0.6454960317460317</v>
      </c>
      <c r="K55" s="21">
        <f t="shared" si="2"/>
        <v>1.6</v>
      </c>
    </row>
    <row r="56" spans="1:11" s="33" customFormat="1" ht="12" customHeight="1">
      <c r="A56" s="28"/>
      <c r="B56" s="43">
        <v>1220</v>
      </c>
      <c r="C56" s="43"/>
      <c r="D56" s="43" t="s">
        <v>61</v>
      </c>
      <c r="E56" s="31">
        <v>1.3</v>
      </c>
      <c r="F56" s="31">
        <f>IF(E56=0,"",SUM($E$9:E56))</f>
        <v>138.09999999999997</v>
      </c>
      <c r="G56" s="31">
        <f t="shared" si="0"/>
        <v>42.900000000000034</v>
      </c>
      <c r="H56" s="32">
        <f t="shared" si="1"/>
        <v>0.6682571684587814</v>
      </c>
      <c r="I56" s="32">
        <f t="shared" si="1"/>
        <v>0.6570075757575757</v>
      </c>
      <c r="J56" s="32">
        <f t="shared" si="1"/>
        <v>0.6470436507936508</v>
      </c>
      <c r="K56" s="31">
        <f t="shared" si="2"/>
        <v>9.538461538461538</v>
      </c>
    </row>
    <row r="57" spans="1:11" s="27" customFormat="1" ht="12" customHeight="1">
      <c r="A57" s="34"/>
      <c r="B57" s="42">
        <v>1143</v>
      </c>
      <c r="C57" s="42"/>
      <c r="D57" s="42" t="s">
        <v>56</v>
      </c>
      <c r="E57" s="21">
        <v>0.9</v>
      </c>
      <c r="F57" s="21">
        <f>IF(E57=0,"",SUM($E$9:E57))</f>
        <v>138.99999999999997</v>
      </c>
      <c r="G57" s="21">
        <f t="shared" si="0"/>
        <v>42.00000000000003</v>
      </c>
      <c r="H57" s="37">
        <f t="shared" si="1"/>
        <v>0.6694668458781361</v>
      </c>
      <c r="I57" s="37">
        <f t="shared" si="1"/>
        <v>0.6581439393939393</v>
      </c>
      <c r="J57" s="37">
        <f t="shared" si="1"/>
        <v>0.6481150793650794</v>
      </c>
      <c r="K57" s="21">
        <f t="shared" si="2"/>
        <v>-8.555555555555555</v>
      </c>
    </row>
    <row r="58" spans="1:11" ht="12.75">
      <c r="A58" s="2"/>
      <c r="B58" s="42">
        <v>1143</v>
      </c>
      <c r="C58" s="42"/>
      <c r="D58" s="38" t="s">
        <v>62</v>
      </c>
      <c r="E58" s="21">
        <v>1.2</v>
      </c>
      <c r="F58" s="21">
        <f>IF(E58=0,"",SUM($E$9:E58))</f>
        <v>140.19999999999996</v>
      </c>
      <c r="G58" s="21">
        <f t="shared" si="0"/>
        <v>40.80000000000004</v>
      </c>
      <c r="H58" s="37">
        <f t="shared" si="1"/>
        <v>0.6710797491039426</v>
      </c>
      <c r="I58" s="37">
        <f t="shared" si="1"/>
        <v>0.6596590909090909</v>
      </c>
      <c r="J58" s="37">
        <f t="shared" si="1"/>
        <v>0.6495436507936507</v>
      </c>
      <c r="K58" s="21">
        <f t="shared" si="2"/>
        <v>0</v>
      </c>
    </row>
    <row r="59" spans="1:11" ht="12.75">
      <c r="A59" s="2"/>
      <c r="B59" s="42">
        <v>1187</v>
      </c>
      <c r="C59" s="42"/>
      <c r="D59" s="42" t="s">
        <v>63</v>
      </c>
      <c r="E59" s="21">
        <v>1.9</v>
      </c>
      <c r="F59" s="21">
        <f>IF(E59=0,"",SUM($E$9:E59))</f>
        <v>142.09999999999997</v>
      </c>
      <c r="G59" s="21">
        <f t="shared" si="0"/>
        <v>38.900000000000034</v>
      </c>
      <c r="H59" s="37">
        <f aca="true" t="shared" si="3" ref="H59:J71">IF($E59=0,"",+$F59*3600/H$6/86400+$H$8)</f>
        <v>0.6736335125448027</v>
      </c>
      <c r="I59" s="37">
        <f t="shared" si="3"/>
        <v>0.6620580808080807</v>
      </c>
      <c r="J59" s="37">
        <f t="shared" si="3"/>
        <v>0.6518055555555555</v>
      </c>
      <c r="K59" s="21">
        <f t="shared" si="2"/>
        <v>2.3157894736842106</v>
      </c>
    </row>
    <row r="60" spans="1:11" ht="12.75">
      <c r="A60" s="2"/>
      <c r="B60" s="42">
        <v>1249</v>
      </c>
      <c r="C60" s="42"/>
      <c r="D60" s="42" t="s">
        <v>64</v>
      </c>
      <c r="E60" s="21">
        <v>1.6</v>
      </c>
      <c r="F60" s="21">
        <f>IF(E60=0,"",SUM($E$9:E60))</f>
        <v>143.69999999999996</v>
      </c>
      <c r="G60" s="21">
        <f t="shared" si="0"/>
        <v>37.30000000000004</v>
      </c>
      <c r="H60" s="37">
        <f t="shared" si="3"/>
        <v>0.6757840501792114</v>
      </c>
      <c r="I60" s="37">
        <f t="shared" si="3"/>
        <v>0.6640782828282827</v>
      </c>
      <c r="J60" s="37">
        <f t="shared" si="3"/>
        <v>0.6537103174603174</v>
      </c>
      <c r="K60" s="21">
        <f t="shared" si="2"/>
        <v>3.875</v>
      </c>
    </row>
    <row r="61" spans="1:11" ht="12.75">
      <c r="A61" s="2"/>
      <c r="B61" s="42">
        <v>1323</v>
      </c>
      <c r="C61" s="42"/>
      <c r="D61" s="42" t="s">
        <v>65</v>
      </c>
      <c r="E61" s="21">
        <v>1.3</v>
      </c>
      <c r="F61" s="21">
        <f>IF(E61=0,"",SUM($E$9:E61))</f>
        <v>144.99999999999997</v>
      </c>
      <c r="G61" s="21">
        <f t="shared" si="0"/>
        <v>36.00000000000003</v>
      </c>
      <c r="H61" s="37">
        <f t="shared" si="3"/>
        <v>0.6775313620071685</v>
      </c>
      <c r="I61" s="37">
        <f t="shared" si="3"/>
        <v>0.6657196969696969</v>
      </c>
      <c r="J61" s="37">
        <f t="shared" si="3"/>
        <v>0.6552579365079365</v>
      </c>
      <c r="K61" s="21">
        <f t="shared" si="2"/>
        <v>5.6923076923076925</v>
      </c>
    </row>
    <row r="62" spans="1:11" ht="12.75">
      <c r="A62" s="2"/>
      <c r="B62" s="42">
        <v>1384</v>
      </c>
      <c r="C62" s="42"/>
      <c r="D62" s="42" t="s">
        <v>66</v>
      </c>
      <c r="E62" s="21">
        <v>1</v>
      </c>
      <c r="F62" s="21">
        <f>IF(E62=0,"",SUM($E$9:E62))</f>
        <v>145.99999999999997</v>
      </c>
      <c r="G62" s="21">
        <f t="shared" si="0"/>
        <v>35.00000000000003</v>
      </c>
      <c r="H62" s="37">
        <f t="shared" si="3"/>
        <v>0.6788754480286738</v>
      </c>
      <c r="I62" s="37">
        <f t="shared" si="3"/>
        <v>0.6669823232323232</v>
      </c>
      <c r="J62" s="37">
        <f t="shared" si="3"/>
        <v>0.6564484126984127</v>
      </c>
      <c r="K62" s="21">
        <f t="shared" si="2"/>
        <v>6.1</v>
      </c>
    </row>
    <row r="63" spans="1:11" ht="12.75">
      <c r="A63" s="2"/>
      <c r="B63" s="42">
        <v>1386</v>
      </c>
      <c r="C63" s="42"/>
      <c r="D63" s="35" t="s">
        <v>67</v>
      </c>
      <c r="E63" s="21">
        <v>1</v>
      </c>
      <c r="F63" s="21">
        <f>IF(E63=0,"",SUM($E$9:E63))</f>
        <v>146.99999999999997</v>
      </c>
      <c r="G63" s="21">
        <f t="shared" si="0"/>
        <v>34.00000000000003</v>
      </c>
      <c r="H63" s="37">
        <f t="shared" si="3"/>
        <v>0.6802195340501792</v>
      </c>
      <c r="I63" s="37">
        <f t="shared" si="3"/>
        <v>0.6682449494949494</v>
      </c>
      <c r="J63" s="37">
        <f t="shared" si="3"/>
        <v>0.6576388888888889</v>
      </c>
      <c r="K63" s="21">
        <f t="shared" si="2"/>
        <v>0.2</v>
      </c>
    </row>
    <row r="64" spans="1:11" ht="12.75">
      <c r="A64" s="2"/>
      <c r="B64" s="42">
        <v>1487</v>
      </c>
      <c r="C64" s="42"/>
      <c r="D64" s="42" t="s">
        <v>68</v>
      </c>
      <c r="E64" s="21">
        <v>1.7</v>
      </c>
      <c r="F64" s="21">
        <f>IF(E64=0,"",SUM($E$9:E64))</f>
        <v>148.69999999999996</v>
      </c>
      <c r="G64" s="21">
        <f t="shared" si="0"/>
        <v>32.30000000000004</v>
      </c>
      <c r="H64" s="37">
        <f t="shared" si="3"/>
        <v>0.6825044802867384</v>
      </c>
      <c r="I64" s="37">
        <f t="shared" si="3"/>
        <v>0.6703914141414141</v>
      </c>
      <c r="J64" s="37">
        <f t="shared" si="3"/>
        <v>0.6596626984126983</v>
      </c>
      <c r="K64" s="21">
        <f t="shared" si="2"/>
        <v>5.9411764705882355</v>
      </c>
    </row>
    <row r="65" spans="1:11" ht="12.75">
      <c r="A65" s="2"/>
      <c r="B65" s="42">
        <v>1582</v>
      </c>
      <c r="D65" s="42" t="s">
        <v>69</v>
      </c>
      <c r="E65" s="21">
        <v>1</v>
      </c>
      <c r="F65" s="21">
        <f>IF(E65=0,"",SUM($E$9:E65))</f>
        <v>149.69999999999996</v>
      </c>
      <c r="G65" s="21">
        <f t="shared" si="0"/>
        <v>31.30000000000004</v>
      </c>
      <c r="H65" s="37">
        <f t="shared" si="3"/>
        <v>0.6838485663082436</v>
      </c>
      <c r="I65" s="37">
        <f t="shared" si="3"/>
        <v>0.6716540404040404</v>
      </c>
      <c r="J65" s="37">
        <f t="shared" si="3"/>
        <v>0.6608531746031746</v>
      </c>
      <c r="K65" s="21">
        <f t="shared" si="2"/>
        <v>9.5</v>
      </c>
    </row>
    <row r="66" spans="2:11" s="1" customFormat="1" ht="12.75">
      <c r="B66" s="43">
        <v>2617</v>
      </c>
      <c r="D66" s="43" t="s">
        <v>75</v>
      </c>
      <c r="E66" s="31">
        <v>12</v>
      </c>
      <c r="F66" s="31">
        <f>IF(E66=0,"",SUM($E$9:E66))</f>
        <v>161.69999999999996</v>
      </c>
      <c r="G66" s="31">
        <f t="shared" si="0"/>
        <v>19.30000000000004</v>
      </c>
      <c r="H66" s="32">
        <f t="shared" si="3"/>
        <v>0.6999775985663081</v>
      </c>
      <c r="I66" s="32">
        <f t="shared" si="3"/>
        <v>0.6868055555555556</v>
      </c>
      <c r="J66" s="32">
        <f t="shared" si="3"/>
        <v>0.6751388888888888</v>
      </c>
      <c r="K66" s="31">
        <f t="shared" si="2"/>
        <v>8.625</v>
      </c>
    </row>
    <row r="67" spans="1:11" ht="12.75">
      <c r="A67" s="2"/>
      <c r="B67" s="42">
        <v>1751</v>
      </c>
      <c r="D67" s="42" t="s">
        <v>70</v>
      </c>
      <c r="E67" s="21">
        <v>13.1</v>
      </c>
      <c r="F67" s="21">
        <f>IF(E67=0,"",SUM($E$9:E67))</f>
        <v>174.79999999999995</v>
      </c>
      <c r="G67" s="21">
        <f t="shared" si="0"/>
        <v>6.2000000000000455</v>
      </c>
      <c r="H67" s="37">
        <f t="shared" si="3"/>
        <v>0.7175851254480287</v>
      </c>
      <c r="I67" s="37">
        <f t="shared" si="3"/>
        <v>0.7033459595959596</v>
      </c>
      <c r="J67" s="37">
        <f t="shared" si="3"/>
        <v>0.690734126984127</v>
      </c>
      <c r="K67" s="21">
        <f t="shared" si="2"/>
        <v>-6.6106870229007635</v>
      </c>
    </row>
    <row r="68" spans="1:11" ht="12.75">
      <c r="A68" s="42"/>
      <c r="B68" s="42">
        <v>1738</v>
      </c>
      <c r="D68" s="42" t="s">
        <v>71</v>
      </c>
      <c r="E68" s="21">
        <v>0.4</v>
      </c>
      <c r="F68" s="21">
        <f>IF(E68=0,"",SUM($E$9:E68))</f>
        <v>175.19999999999996</v>
      </c>
      <c r="G68" s="21">
        <f t="shared" si="0"/>
        <v>5.80000000000004</v>
      </c>
      <c r="H68" s="37">
        <f t="shared" si="3"/>
        <v>0.7181227598566308</v>
      </c>
      <c r="I68" s="37">
        <f t="shared" si="3"/>
        <v>0.70385101010101</v>
      </c>
      <c r="J68" s="37">
        <f t="shared" si="3"/>
        <v>0.6912103174603175</v>
      </c>
      <c r="K68" s="21">
        <f t="shared" si="2"/>
        <v>-3.25</v>
      </c>
    </row>
    <row r="69" spans="1:11" ht="12.75">
      <c r="A69" s="2"/>
      <c r="B69" s="42">
        <v>1739</v>
      </c>
      <c r="D69" s="42" t="s">
        <v>72</v>
      </c>
      <c r="E69" s="21">
        <v>0.5</v>
      </c>
      <c r="F69" s="21">
        <f>IF(E69=0,"",SUM($E$9:E69))</f>
        <v>175.69999999999996</v>
      </c>
      <c r="G69" s="21">
        <f t="shared" si="0"/>
        <v>5.30000000000004</v>
      </c>
      <c r="H69" s="37">
        <f t="shared" si="3"/>
        <v>0.7187948028673835</v>
      </c>
      <c r="I69" s="37">
        <f t="shared" si="3"/>
        <v>0.7044823232323232</v>
      </c>
      <c r="J69" s="37">
        <f t="shared" si="3"/>
        <v>0.6918055555555556</v>
      </c>
      <c r="K69" s="21">
        <f t="shared" si="2"/>
        <v>0.2</v>
      </c>
    </row>
    <row r="70" spans="1:11" ht="12.75">
      <c r="A70" s="2"/>
      <c r="B70" s="42">
        <v>1755</v>
      </c>
      <c r="D70" s="42" t="s">
        <v>12</v>
      </c>
      <c r="E70" s="21">
        <v>1</v>
      </c>
      <c r="F70" s="21">
        <f>IF(E70=0,"",SUM($E$9:E70))</f>
        <v>176.69999999999996</v>
      </c>
      <c r="G70" s="21">
        <f t="shared" si="0"/>
        <v>4.30000000000004</v>
      </c>
      <c r="H70" s="37">
        <f t="shared" si="3"/>
        <v>0.7201388888888889</v>
      </c>
      <c r="I70" s="37">
        <f t="shared" si="3"/>
        <v>0.7057449494949495</v>
      </c>
      <c r="J70" s="37">
        <f t="shared" si="3"/>
        <v>0.6929960317460317</v>
      </c>
      <c r="K70" s="21">
        <f t="shared" si="2"/>
        <v>1.6</v>
      </c>
    </row>
    <row r="71" spans="2:11" s="1" customFormat="1" ht="12.75">
      <c r="B71" s="43">
        <v>2149</v>
      </c>
      <c r="D71" s="43" t="s">
        <v>73</v>
      </c>
      <c r="E71" s="31">
        <v>4.3</v>
      </c>
      <c r="F71" s="31">
        <f>IF(E71=0,"",SUM($E$9:E71))</f>
        <v>180.99999999999997</v>
      </c>
      <c r="G71" s="31">
        <f t="shared" si="0"/>
        <v>2.842170943040401E-14</v>
      </c>
      <c r="H71" s="32">
        <f t="shared" si="3"/>
        <v>0.725918458781362</v>
      </c>
      <c r="I71" s="32">
        <f t="shared" si="3"/>
        <v>0.7111742424242424</v>
      </c>
      <c r="J71" s="32">
        <f t="shared" si="3"/>
        <v>0.6981150793650793</v>
      </c>
      <c r="K71" s="31">
        <f t="shared" si="2"/>
        <v>9.162790697674419</v>
      </c>
    </row>
  </sheetData>
  <sheetProtection/>
  <mergeCells count="7">
    <mergeCell ref="H5:J5"/>
    <mergeCell ref="A1:B2"/>
    <mergeCell ref="C1:H1"/>
    <mergeCell ref="I1:J1"/>
    <mergeCell ref="C2:H2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Utente</cp:lastModifiedBy>
  <cp:lastPrinted>2010-03-24T10:09:32Z</cp:lastPrinted>
  <dcterms:created xsi:type="dcterms:W3CDTF">2007-10-05T21:12:18Z</dcterms:created>
  <dcterms:modified xsi:type="dcterms:W3CDTF">2012-06-17T08:02:23Z</dcterms:modified>
  <cp:category/>
  <cp:version/>
  <cp:contentType/>
  <cp:contentStatus/>
  <cp:revision>3</cp:revision>
</cp:coreProperties>
</file>