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10" windowWidth="12120" windowHeight="9120" activeTab="0"/>
  </bookViews>
  <sheets>
    <sheet name="6a" sheetId="1" r:id="rId1"/>
  </sheets>
  <definedNames/>
  <calcPr fullCalcOnLoad="1"/>
</workbook>
</file>

<file path=xl/sharedStrings.xml><?xml version="1.0" encoding="utf-8"?>
<sst xmlns="http://schemas.openxmlformats.org/spreadsheetml/2006/main" count="48" uniqueCount="45">
  <si>
    <t>DISTANZE</t>
  </si>
  <si>
    <t>ORA DI PASSAGGIO</t>
  </si>
  <si>
    <t xml:space="preserve">           ALTIM.</t>
  </si>
  <si>
    <t>LOCALITA'</t>
  </si>
  <si>
    <t>par-</t>
  </si>
  <si>
    <t>per-</t>
  </si>
  <si>
    <t>da per-</t>
  </si>
  <si>
    <t xml:space="preserve"> media km/ora</t>
  </si>
  <si>
    <t>ziali</t>
  </si>
  <si>
    <t>corse</t>
  </si>
  <si>
    <t>correre</t>
  </si>
  <si>
    <t>%</t>
  </si>
  <si>
    <r>
      <t xml:space="preserve">Tappa
</t>
    </r>
    <r>
      <rPr>
        <b/>
        <sz val="18"/>
        <rFont val="Arial"/>
        <family val="2"/>
      </rPr>
      <t>6ª</t>
    </r>
    <r>
      <rPr>
        <b/>
        <sz val="10"/>
        <rFont val="Arial"/>
        <family val="2"/>
      </rPr>
      <t xml:space="preserve">
</t>
    </r>
    <r>
      <rPr>
        <b/>
        <sz val="8"/>
        <rFont val="Arial"/>
        <family val="2"/>
      </rPr>
      <t>cronotabella</t>
    </r>
  </si>
  <si>
    <t>CASCAIS - SINTRA (cronometro individuale)</t>
  </si>
  <si>
    <t>CASCAIS - Passeio Dom Luis I</t>
  </si>
  <si>
    <t>Avenida Rei Humberto II de Itália</t>
  </si>
  <si>
    <t>Avenida da República</t>
  </si>
  <si>
    <t>Farol da Guia</t>
  </si>
  <si>
    <t>Forte de São Jorge de Oitavos</t>
  </si>
  <si>
    <t>Cabo Raso</t>
  </si>
  <si>
    <t xml:space="preserve">Praia do Guincho </t>
  </si>
  <si>
    <t>innesto Estrada Nacional 247</t>
  </si>
  <si>
    <t>Estrada Nacional 247 - bivio Charneca</t>
  </si>
  <si>
    <t>Malveira da Serra (Cascais) - Rua do Cabo</t>
  </si>
  <si>
    <t>Arneiro (Cascais)</t>
  </si>
  <si>
    <t>bivio Figueira do Guincho</t>
  </si>
  <si>
    <t>bivio a sx il Cabo da Roca</t>
  </si>
  <si>
    <t>Azóia (Sintra)</t>
  </si>
  <si>
    <t>Ulgueira (Sintra)</t>
  </si>
  <si>
    <t>bivio a sx Almoçageme</t>
  </si>
  <si>
    <t>Almoçageme (Sintra)</t>
  </si>
  <si>
    <t>Alto de Azóia - Cabo da Roca (GPM - 3a cat)</t>
  </si>
  <si>
    <t>bivio a sx Mucifal</t>
  </si>
  <si>
    <t>Mucifal (Sintra)</t>
  </si>
  <si>
    <t>Nafarros (Sintra)</t>
  </si>
  <si>
    <t>Alto de Morelinho (GPM - 3a cat)</t>
  </si>
  <si>
    <t>Vàrzea de Sintra (Sintra)</t>
  </si>
  <si>
    <t>Cabriz (Sintra)</t>
  </si>
  <si>
    <t>bivio a dx Sintra</t>
  </si>
  <si>
    <t>Alto de Sintra (GPM - 3a cat)</t>
  </si>
  <si>
    <t>Sintra - Rua Dr. Alfredo da Costa</t>
  </si>
  <si>
    <t>Volta do Duche</t>
  </si>
  <si>
    <t>SINTRA - Rua do Conselheiro Segurado</t>
  </si>
  <si>
    <t>Km 36,8</t>
  </si>
  <si>
    <t>PORTOGALLO - Distrito de Lisboa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</si>
</sst>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_)"/>
    <numFmt numFmtId="171" formatCode="0.0"/>
    <numFmt numFmtId="172" formatCode="h\.mm"/>
    <numFmt numFmtId="173" formatCode="0.00_)"/>
    <numFmt numFmtId="174" formatCode="&quot;km&quot;\ 0"/>
    <numFmt numFmtId="175" formatCode="[$-F800]dddd\,\ mmmm\ dd\,\ yyyy"/>
    <numFmt numFmtId="176" formatCode="[$-410]dddd\ d\ mmmm\ yyyy"/>
    <numFmt numFmtId="177" formatCode="&quot;Sì&quot;;&quot;Sì&quot;;&quot;No&quot;"/>
    <numFmt numFmtId="178" formatCode="&quot;Vero&quot;;&quot;Vero&quot;;&quot;Falso&quot;"/>
    <numFmt numFmtId="179" formatCode="&quot;Attivo&quot;;&quot;Attivo&quot;;&quot;Disattivo&quot;"/>
    <numFmt numFmtId="180" formatCode="[$€-2]\ #.##000_);[Red]\([$€-2]\ #.##000\)"/>
  </numFmts>
  <fonts count="46">
    <font>
      <sz val="10"/>
      <name val="Arial"/>
      <family val="0"/>
    </font>
    <font>
      <b/>
      <sz val="1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 horizontal="centerContinuous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 indent="5"/>
    </xf>
    <xf numFmtId="0" fontId="4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5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5" fillId="0" borderId="12" xfId="0" applyFont="1" applyFill="1" applyBorder="1" applyAlignment="1">
      <alignment horizontal="centerContinuous"/>
    </xf>
    <xf numFmtId="0" fontId="5" fillId="0" borderId="11" xfId="0" applyFont="1" applyFill="1" applyBorder="1" applyAlignment="1">
      <alignment horizontal="centerContinuous"/>
    </xf>
    <xf numFmtId="0" fontId="5" fillId="0" borderId="13" xfId="0" applyFont="1" applyFill="1" applyBorder="1" applyAlignment="1">
      <alignment horizontal="centerContinuous"/>
    </xf>
    <xf numFmtId="0" fontId="5" fillId="0" borderId="14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center"/>
    </xf>
    <xf numFmtId="0" fontId="3" fillId="0" borderId="14" xfId="0" applyFont="1" applyFill="1" applyBorder="1" applyAlignment="1" quotePrefix="1">
      <alignment horizontal="center"/>
    </xf>
    <xf numFmtId="0" fontId="3" fillId="0" borderId="0" xfId="0" applyFont="1" applyFill="1" applyBorder="1" applyAlignment="1" quotePrefix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3" fillId="0" borderId="14" xfId="0" applyFont="1" applyFill="1" applyBorder="1" applyAlignment="1">
      <alignment horizontal="centerContinuous"/>
    </xf>
    <xf numFmtId="0" fontId="5" fillId="0" borderId="15" xfId="0" applyFont="1" applyFill="1" applyBorder="1" applyAlignment="1">
      <alignment horizontal="centerContinuous"/>
    </xf>
    <xf numFmtId="0" fontId="3" fillId="0" borderId="16" xfId="0" applyFont="1" applyFill="1" applyBorder="1" applyAlignment="1">
      <alignment horizontal="centerContinuous"/>
    </xf>
    <xf numFmtId="0" fontId="3" fillId="0" borderId="15" xfId="0" applyFont="1" applyFill="1" applyBorder="1" applyAlignment="1">
      <alignment horizontal="centerContinuous"/>
    </xf>
    <xf numFmtId="0" fontId="3" fillId="0" borderId="16" xfId="0" applyFont="1" applyFill="1" applyBorder="1" applyAlignment="1">
      <alignment/>
    </xf>
    <xf numFmtId="0" fontId="3" fillId="0" borderId="16" xfId="0" applyFont="1" applyFill="1" applyBorder="1" applyAlignment="1" quotePrefix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16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 quotePrefix="1">
      <alignment horizontal="center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horizontal="centerContinuous" vertical="center"/>
    </xf>
    <xf numFmtId="0" fontId="3" fillId="0" borderId="17" xfId="0" applyFont="1" applyBorder="1" applyAlignment="1">
      <alignment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17" xfId="0" applyFont="1" applyFill="1" applyBorder="1" applyAlignment="1">
      <alignment vertical="center"/>
    </xf>
    <xf numFmtId="0" fontId="3" fillId="0" borderId="17" xfId="0" applyFont="1" applyFill="1" applyBorder="1" applyAlignment="1" applyProtection="1">
      <alignment vertical="center"/>
      <protection/>
    </xf>
    <xf numFmtId="171" fontId="3" fillId="0" borderId="17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5" fillId="0" borderId="17" xfId="0" applyFont="1" applyFill="1" applyBorder="1" applyAlignment="1">
      <alignment vertical="center"/>
    </xf>
    <xf numFmtId="0" fontId="5" fillId="0" borderId="17" xfId="0" applyFont="1" applyBorder="1" applyAlignment="1">
      <alignment/>
    </xf>
    <xf numFmtId="0" fontId="5" fillId="0" borderId="17" xfId="0" applyFont="1" applyFill="1" applyBorder="1" applyAlignment="1" applyProtection="1">
      <alignment vertical="center"/>
      <protection/>
    </xf>
    <xf numFmtId="0" fontId="4" fillId="0" borderId="0" xfId="0" applyFont="1" applyFill="1" applyAlignment="1">
      <alignment vertical="center"/>
    </xf>
    <xf numFmtId="171" fontId="5" fillId="0" borderId="17" xfId="0" applyNumberFormat="1" applyFont="1" applyFill="1" applyBorder="1" applyAlignment="1">
      <alignment horizontal="center" vertical="center"/>
    </xf>
    <xf numFmtId="171" fontId="3" fillId="0" borderId="17" xfId="0" applyNumberFormat="1" applyFont="1" applyFill="1" applyBorder="1" applyAlignment="1">
      <alignment horizontal="center" vertical="center"/>
    </xf>
    <xf numFmtId="172" fontId="5" fillId="0" borderId="17" xfId="0" applyNumberFormat="1" applyFont="1" applyFill="1" applyBorder="1" applyAlignment="1">
      <alignment horizontal="center" vertical="center"/>
    </xf>
    <xf numFmtId="172" fontId="3" fillId="0" borderId="17" xfId="0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74" fontId="2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19</xdr:row>
      <xdr:rowOff>0</xdr:rowOff>
    </xdr:from>
    <xdr:to>
      <xdr:col>0</xdr:col>
      <xdr:colOff>142875</xdr:colOff>
      <xdr:row>19</xdr:row>
      <xdr:rowOff>123825</xdr:rowOff>
    </xdr:to>
    <xdr:pic>
      <xdr:nvPicPr>
        <xdr:cNvPr id="1" name="Picture 71" descr="gp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76600"/>
          <a:ext cx="1428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142875</xdr:colOff>
      <xdr:row>30</xdr:row>
      <xdr:rowOff>123825</xdr:rowOff>
    </xdr:to>
    <xdr:pic>
      <xdr:nvPicPr>
        <xdr:cNvPr id="2" name="Picture 71" descr="gp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0"/>
          <a:ext cx="1428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142875</xdr:colOff>
      <xdr:row>35</xdr:row>
      <xdr:rowOff>123825</xdr:rowOff>
    </xdr:to>
    <xdr:pic>
      <xdr:nvPicPr>
        <xdr:cNvPr id="3" name="Picture 71" descr="gp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00"/>
          <a:ext cx="1428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266700</xdr:colOff>
      <xdr:row>39</xdr:row>
      <xdr:rowOff>47625</xdr:rowOff>
    </xdr:to>
    <xdr:pic>
      <xdr:nvPicPr>
        <xdr:cNvPr id="4" name="Picture 66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172200"/>
          <a:ext cx="266700" cy="2000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PageLayoutView="0" workbookViewId="0" topLeftCell="A1">
      <selection activeCell="D8" sqref="D8"/>
    </sheetView>
  </sheetViews>
  <sheetFormatPr defaultColWidth="9.140625" defaultRowHeight="12.75"/>
  <cols>
    <col min="1" max="1" width="4.421875" style="35" customWidth="1"/>
    <col min="2" max="2" width="6.28125" style="2" customWidth="1"/>
    <col min="3" max="3" width="2.00390625" style="2" customWidth="1"/>
    <col min="4" max="4" width="53.28125" style="2" bestFit="1" customWidth="1"/>
    <col min="5" max="6" width="5.421875" style="2" customWidth="1"/>
    <col min="7" max="7" width="8.28125" style="2" bestFit="1" customWidth="1"/>
    <col min="8" max="10" width="5.8515625" style="2" customWidth="1"/>
    <col min="11" max="11" width="6.28125" style="39" bestFit="1" customWidth="1"/>
    <col min="12" max="14" width="9.140625" style="2" customWidth="1"/>
    <col min="15" max="15" width="10.140625" style="2" bestFit="1" customWidth="1"/>
    <col min="16" max="16384" width="9.140625" style="2" customWidth="1"/>
  </cols>
  <sheetData>
    <row r="1" spans="1:10" ht="46.5" customHeight="1">
      <c r="A1" s="53" t="s">
        <v>12</v>
      </c>
      <c r="B1" s="54"/>
      <c r="C1" s="55" t="s">
        <v>13</v>
      </c>
      <c r="D1" s="55"/>
      <c r="E1" s="55"/>
      <c r="F1" s="55"/>
      <c r="G1" s="55"/>
      <c r="H1" s="55"/>
      <c r="I1" s="56" t="s">
        <v>43</v>
      </c>
      <c r="J1" s="56"/>
    </row>
    <row r="2" spans="1:10" ht="15" customHeight="1">
      <c r="A2" s="54"/>
      <c r="B2" s="54"/>
      <c r="C2" s="57"/>
      <c r="D2" s="57"/>
      <c r="E2" s="57"/>
      <c r="F2" s="57"/>
      <c r="G2" s="57"/>
      <c r="H2" s="57"/>
      <c r="I2" s="36"/>
      <c r="J2" s="1"/>
    </row>
    <row r="3" spans="1:10" ht="6.75" customHeight="1">
      <c r="A3" s="3"/>
      <c r="B3" s="1"/>
      <c r="C3" s="1"/>
      <c r="D3" s="4"/>
      <c r="E3" s="5"/>
      <c r="F3" s="6"/>
      <c r="G3" s="1"/>
      <c r="H3" s="1"/>
      <c r="I3" s="1"/>
      <c r="J3" s="1"/>
    </row>
    <row r="4" spans="1:10" ht="12.75">
      <c r="A4" s="7"/>
      <c r="B4" s="8"/>
      <c r="C4" s="9"/>
      <c r="D4" s="8"/>
      <c r="E4" s="10" t="s">
        <v>0</v>
      </c>
      <c r="F4" s="10"/>
      <c r="G4" s="11"/>
      <c r="H4" s="10" t="s">
        <v>1</v>
      </c>
      <c r="I4" s="10"/>
      <c r="J4" s="11"/>
    </row>
    <row r="5" spans="1:10" ht="9.75" customHeight="1">
      <c r="A5" s="12" t="s">
        <v>2</v>
      </c>
      <c r="B5" s="13"/>
      <c r="C5" s="12"/>
      <c r="D5" s="14" t="s">
        <v>3</v>
      </c>
      <c r="E5" s="15" t="s">
        <v>4</v>
      </c>
      <c r="F5" s="15" t="s">
        <v>5</v>
      </c>
      <c r="G5" s="15" t="s">
        <v>6</v>
      </c>
      <c r="H5" s="16" t="s">
        <v>7</v>
      </c>
      <c r="I5" s="17"/>
      <c r="J5" s="18"/>
    </row>
    <row r="6" spans="1:11" ht="11.25" customHeight="1">
      <c r="A6" s="19"/>
      <c r="B6" s="20"/>
      <c r="C6" s="21"/>
      <c r="D6" s="22"/>
      <c r="E6" s="23" t="s">
        <v>8</v>
      </c>
      <c r="F6" s="24" t="s">
        <v>9</v>
      </c>
      <c r="G6" s="24" t="s">
        <v>10</v>
      </c>
      <c r="H6" s="25">
        <v>44</v>
      </c>
      <c r="I6" s="26">
        <v>46</v>
      </c>
      <c r="J6" s="26">
        <v>48</v>
      </c>
      <c r="K6" s="46" t="s">
        <v>11</v>
      </c>
    </row>
    <row r="7" spans="1:12" s="31" customFormat="1" ht="12" customHeight="1">
      <c r="A7" s="27"/>
      <c r="B7" s="17"/>
      <c r="C7" s="17"/>
      <c r="D7" s="28" t="s">
        <v>44</v>
      </c>
      <c r="E7" s="29"/>
      <c r="F7" s="30"/>
      <c r="G7" s="30"/>
      <c r="H7" s="30"/>
      <c r="I7" s="30"/>
      <c r="J7" s="30"/>
      <c r="K7" s="39"/>
      <c r="L7" s="32"/>
    </row>
    <row r="8" spans="1:11" s="44" customFormat="1" ht="12" customHeight="1">
      <c r="A8" s="41"/>
      <c r="B8" s="42">
        <v>8</v>
      </c>
      <c r="C8" s="43"/>
      <c r="D8" s="42" t="s">
        <v>14</v>
      </c>
      <c r="E8" s="45">
        <v>0</v>
      </c>
      <c r="F8" s="45">
        <f>SUM($E$7:E8)</f>
        <v>0</v>
      </c>
      <c r="G8" s="45">
        <v>36.8</v>
      </c>
      <c r="H8" s="47">
        <v>0</v>
      </c>
      <c r="I8" s="47">
        <f>+H8</f>
        <v>0</v>
      </c>
      <c r="J8" s="47">
        <f>+I8</f>
        <v>0</v>
      </c>
      <c r="K8" s="45"/>
    </row>
    <row r="9" spans="1:11" s="34" customFormat="1" ht="12" customHeight="1">
      <c r="A9" s="37"/>
      <c r="B9" s="33">
        <v>15</v>
      </c>
      <c r="C9" s="38"/>
      <c r="D9" s="33" t="s">
        <v>15</v>
      </c>
      <c r="E9" s="46">
        <v>0.4</v>
      </c>
      <c r="F9" s="46">
        <f>IF(E9=0,"",SUM($E$9:E9))</f>
        <v>0.4</v>
      </c>
      <c r="G9" s="46">
        <f aca="true" t="shared" si="0" ref="G9:G14">IF(F9=0,"",$G$8-F9)</f>
        <v>36.4</v>
      </c>
      <c r="H9" s="48">
        <f aca="true" t="shared" si="1" ref="H9:J39">IF($E9=0,"",+$F9*3600/H$6/86400+$H$8)</f>
        <v>0.0003787878787878788</v>
      </c>
      <c r="I9" s="48">
        <f t="shared" si="1"/>
        <v>0.00036231884057971015</v>
      </c>
      <c r="J9" s="48">
        <f t="shared" si="1"/>
        <v>0.00034722222222222224</v>
      </c>
      <c r="K9" s="46">
        <f aca="true" t="shared" si="2" ref="K9:K14">(B9-B8)/(E9*10)</f>
        <v>1.75</v>
      </c>
    </row>
    <row r="10" spans="1:11" s="34" customFormat="1" ht="12" customHeight="1">
      <c r="A10" s="37"/>
      <c r="B10" s="33">
        <v>12</v>
      </c>
      <c r="C10" s="38"/>
      <c r="D10" s="50" t="s">
        <v>16</v>
      </c>
      <c r="E10" s="46">
        <v>1.9</v>
      </c>
      <c r="F10" s="46">
        <f>IF(E10=0,"",SUM($E$9:E10))</f>
        <v>2.3</v>
      </c>
      <c r="G10" s="46">
        <f t="shared" si="0"/>
        <v>34.5</v>
      </c>
      <c r="H10" s="48">
        <f t="shared" si="1"/>
        <v>0.002178030303030303</v>
      </c>
      <c r="I10" s="48">
        <f t="shared" si="1"/>
        <v>0.0020833333333333333</v>
      </c>
      <c r="J10" s="48">
        <f t="shared" si="1"/>
        <v>0.0019965277777777776</v>
      </c>
      <c r="K10" s="46">
        <f t="shared" si="2"/>
        <v>-0.15789473684210525</v>
      </c>
    </row>
    <row r="11" spans="1:11" s="34" customFormat="1" ht="12" customHeight="1">
      <c r="A11" s="37"/>
      <c r="B11" s="33">
        <v>33</v>
      </c>
      <c r="C11" s="38"/>
      <c r="D11" s="33" t="s">
        <v>17</v>
      </c>
      <c r="E11" s="46">
        <v>0.9</v>
      </c>
      <c r="F11" s="46">
        <f>IF(E11=0,"",SUM($E$9:E11))</f>
        <v>3.1999999999999997</v>
      </c>
      <c r="G11" s="46">
        <f t="shared" si="0"/>
        <v>33.599999999999994</v>
      </c>
      <c r="H11" s="48">
        <f t="shared" si="1"/>
        <v>0.0030303030303030294</v>
      </c>
      <c r="I11" s="48">
        <f t="shared" si="1"/>
        <v>0.0028985507246376808</v>
      </c>
      <c r="J11" s="48">
        <f t="shared" si="1"/>
        <v>0.0027777777777777775</v>
      </c>
      <c r="K11" s="46">
        <f t="shared" si="2"/>
        <v>2.3333333333333335</v>
      </c>
    </row>
    <row r="12" spans="1:11" s="34" customFormat="1" ht="12" customHeight="1">
      <c r="A12" s="37"/>
      <c r="B12" s="33">
        <v>8</v>
      </c>
      <c r="C12" s="38"/>
      <c r="D12" s="33" t="s">
        <v>18</v>
      </c>
      <c r="E12" s="46">
        <v>2</v>
      </c>
      <c r="F12" s="46">
        <f>IF(E12=0,"",SUM($E$9:E12))</f>
        <v>5.199999999999999</v>
      </c>
      <c r="G12" s="46">
        <f t="shared" si="0"/>
        <v>31.599999999999998</v>
      </c>
      <c r="H12" s="48">
        <f t="shared" si="1"/>
        <v>0.004924242424242423</v>
      </c>
      <c r="I12" s="48">
        <f t="shared" si="1"/>
        <v>0.004710144927536231</v>
      </c>
      <c r="J12" s="48">
        <f t="shared" si="1"/>
        <v>0.0045138888888888885</v>
      </c>
      <c r="K12" s="46">
        <f t="shared" si="2"/>
        <v>-1.25</v>
      </c>
    </row>
    <row r="13" spans="1:11" s="34" customFormat="1" ht="12" customHeight="1">
      <c r="A13" s="37"/>
      <c r="B13" s="33">
        <v>4</v>
      </c>
      <c r="C13" s="38"/>
      <c r="D13" s="33" t="s">
        <v>19</v>
      </c>
      <c r="E13" s="46">
        <v>1.8</v>
      </c>
      <c r="F13" s="46">
        <f>IF(E13=0,"",SUM($E$9:E13))</f>
        <v>6.999999999999999</v>
      </c>
      <c r="G13" s="46">
        <f t="shared" si="0"/>
        <v>29.799999999999997</v>
      </c>
      <c r="H13" s="48">
        <f t="shared" si="1"/>
        <v>0.006628787878787878</v>
      </c>
      <c r="I13" s="48">
        <f t="shared" si="1"/>
        <v>0.006340579710144926</v>
      </c>
      <c r="J13" s="48">
        <f t="shared" si="1"/>
        <v>0.006076388888888887</v>
      </c>
      <c r="K13" s="46">
        <f t="shared" si="2"/>
        <v>-0.2222222222222222</v>
      </c>
    </row>
    <row r="14" spans="1:11" s="34" customFormat="1" ht="12" customHeight="1">
      <c r="A14" s="40"/>
      <c r="B14" s="33">
        <v>17</v>
      </c>
      <c r="C14" s="38"/>
      <c r="D14" s="50" t="s">
        <v>20</v>
      </c>
      <c r="E14" s="46">
        <v>2.6</v>
      </c>
      <c r="F14" s="46">
        <f>IF(E14=0,"",SUM($E$9:E14))</f>
        <v>9.6</v>
      </c>
      <c r="G14" s="46">
        <f t="shared" si="0"/>
        <v>27.199999999999996</v>
      </c>
      <c r="H14" s="48">
        <f t="shared" si="1"/>
        <v>0.009090909090909092</v>
      </c>
      <c r="I14" s="48">
        <f t="shared" si="1"/>
        <v>0.008695652173913044</v>
      </c>
      <c r="J14" s="48">
        <f t="shared" si="1"/>
        <v>0.008333333333333333</v>
      </c>
      <c r="K14" s="46">
        <f t="shared" si="2"/>
        <v>0.5</v>
      </c>
    </row>
    <row r="15" spans="1:11" s="34" customFormat="1" ht="12" customHeight="1">
      <c r="A15" s="40"/>
      <c r="B15" s="33">
        <v>26</v>
      </c>
      <c r="C15" s="38"/>
      <c r="D15" s="49" t="s">
        <v>21</v>
      </c>
      <c r="E15" s="46">
        <v>0.4</v>
      </c>
      <c r="F15" s="46">
        <f>IF(E15=0,"",SUM($E$9:E15))</f>
        <v>10</v>
      </c>
      <c r="G15" s="46">
        <f aca="true" t="shared" si="3" ref="G15:G20">IF(F15=0,"",$G$8-F15)</f>
        <v>26.799999999999997</v>
      </c>
      <c r="H15" s="48">
        <f t="shared" si="1"/>
        <v>0.00946969696969697</v>
      </c>
      <c r="I15" s="48">
        <f t="shared" si="1"/>
        <v>0.009057971014492754</v>
      </c>
      <c r="J15" s="48">
        <f t="shared" si="1"/>
        <v>0.008680555555555556</v>
      </c>
      <c r="K15" s="46">
        <f aca="true" t="shared" si="4" ref="K15:K20">(B15-B14)/(E15*10)</f>
        <v>2.25</v>
      </c>
    </row>
    <row r="16" spans="1:11" s="34" customFormat="1" ht="12" customHeight="1">
      <c r="A16" s="37"/>
      <c r="B16" s="33">
        <v>37</v>
      </c>
      <c r="C16" s="38"/>
      <c r="D16" s="50" t="s">
        <v>22</v>
      </c>
      <c r="E16" s="46">
        <v>0.8</v>
      </c>
      <c r="F16" s="46">
        <f>IF(E16=0,"",SUM($E$9:E16))</f>
        <v>10.8</v>
      </c>
      <c r="G16" s="46">
        <f t="shared" si="3"/>
        <v>25.999999999999996</v>
      </c>
      <c r="H16" s="48">
        <f t="shared" si="1"/>
        <v>0.010227272727272727</v>
      </c>
      <c r="I16" s="48">
        <f t="shared" si="1"/>
        <v>0.009782608695652175</v>
      </c>
      <c r="J16" s="48">
        <f t="shared" si="1"/>
        <v>0.009375</v>
      </c>
      <c r="K16" s="46">
        <f t="shared" si="4"/>
        <v>1.375</v>
      </c>
    </row>
    <row r="17" spans="1:11" s="34" customFormat="1" ht="12" customHeight="1">
      <c r="A17" s="37"/>
      <c r="B17" s="33">
        <v>150</v>
      </c>
      <c r="C17" s="38"/>
      <c r="D17" s="50" t="s">
        <v>23</v>
      </c>
      <c r="E17" s="46">
        <v>2.6</v>
      </c>
      <c r="F17" s="46">
        <f>IF(E17=0,"",SUM($E$9:E17))</f>
        <v>13.4</v>
      </c>
      <c r="G17" s="46">
        <f t="shared" si="3"/>
        <v>23.4</v>
      </c>
      <c r="H17" s="48">
        <f t="shared" si="1"/>
        <v>0.012689393939393938</v>
      </c>
      <c r="I17" s="48">
        <f t="shared" si="1"/>
        <v>0.012137681159420289</v>
      </c>
      <c r="J17" s="48">
        <f t="shared" si="1"/>
        <v>0.011631944444444445</v>
      </c>
      <c r="K17" s="46">
        <f t="shared" si="4"/>
        <v>4.346153846153846</v>
      </c>
    </row>
    <row r="18" spans="1:11" s="34" customFormat="1" ht="12" customHeight="1">
      <c r="A18" s="37"/>
      <c r="B18" s="33">
        <v>167</v>
      </c>
      <c r="C18" s="38"/>
      <c r="D18" s="50" t="s">
        <v>24</v>
      </c>
      <c r="E18" s="46">
        <v>0.6</v>
      </c>
      <c r="F18" s="46">
        <f>IF(E18=0,"",SUM($E$9:E18))</f>
        <v>14</v>
      </c>
      <c r="G18" s="46">
        <f t="shared" si="3"/>
        <v>22.799999999999997</v>
      </c>
      <c r="H18" s="48">
        <f t="shared" si="1"/>
        <v>0.013257575757575758</v>
      </c>
      <c r="I18" s="48">
        <f t="shared" si="1"/>
        <v>0.012681159420289856</v>
      </c>
      <c r="J18" s="48">
        <f t="shared" si="1"/>
        <v>0.012152777777777778</v>
      </c>
      <c r="K18" s="46">
        <f t="shared" si="4"/>
        <v>2.8333333333333335</v>
      </c>
    </row>
    <row r="19" spans="1:11" s="34" customFormat="1" ht="12" customHeight="1">
      <c r="A19" s="37"/>
      <c r="B19" s="33">
        <v>220</v>
      </c>
      <c r="C19" s="38"/>
      <c r="D19" s="33" t="s">
        <v>25</v>
      </c>
      <c r="E19" s="46">
        <v>2.1</v>
      </c>
      <c r="F19" s="46">
        <f>IF(E19=0,"",SUM($E$9:E19))</f>
        <v>16.1</v>
      </c>
      <c r="G19" s="46">
        <f t="shared" si="3"/>
        <v>20.699999999999996</v>
      </c>
      <c r="H19" s="48">
        <f t="shared" si="1"/>
        <v>0.015246212121212124</v>
      </c>
      <c r="I19" s="48">
        <f t="shared" si="1"/>
        <v>0.014583333333333335</v>
      </c>
      <c r="J19" s="48">
        <f t="shared" si="1"/>
        <v>0.013975694444444447</v>
      </c>
      <c r="K19" s="46">
        <f t="shared" si="4"/>
        <v>2.5238095238095237</v>
      </c>
    </row>
    <row r="20" spans="1:11" s="44" customFormat="1" ht="12" customHeight="1">
      <c r="A20" s="41"/>
      <c r="B20" s="42">
        <v>261</v>
      </c>
      <c r="C20" s="43"/>
      <c r="D20" s="42" t="s">
        <v>31</v>
      </c>
      <c r="E20" s="45">
        <v>1.5</v>
      </c>
      <c r="F20" s="45">
        <f>IF(E20=0,"",SUM($E$9:E20))</f>
        <v>17.6</v>
      </c>
      <c r="G20" s="45">
        <f t="shared" si="3"/>
        <v>19.199999999999996</v>
      </c>
      <c r="H20" s="47">
        <f t="shared" si="1"/>
        <v>0.01666666666666667</v>
      </c>
      <c r="I20" s="47">
        <f t="shared" si="1"/>
        <v>0.01594202898550725</v>
      </c>
      <c r="J20" s="47">
        <f t="shared" si="1"/>
        <v>0.01527777777777778</v>
      </c>
      <c r="K20" s="45">
        <f t="shared" si="4"/>
        <v>2.7333333333333334</v>
      </c>
    </row>
    <row r="21" spans="1:11" s="34" customFormat="1" ht="12" customHeight="1">
      <c r="A21" s="37"/>
      <c r="B21" s="33">
        <v>256</v>
      </c>
      <c r="C21" s="38"/>
      <c r="D21" s="50" t="s">
        <v>26</v>
      </c>
      <c r="E21" s="46">
        <v>0.6</v>
      </c>
      <c r="F21" s="46">
        <f>IF(E21=0,"",SUM($E$9:E21))</f>
        <v>18.200000000000003</v>
      </c>
      <c r="G21" s="46">
        <f aca="true" t="shared" si="5" ref="G21:G30">IF(F21=0,"",$G$8-F21)</f>
        <v>18.599999999999994</v>
      </c>
      <c r="H21" s="48">
        <f t="shared" si="1"/>
        <v>0.017234848484848485</v>
      </c>
      <c r="I21" s="48">
        <f t="shared" si="1"/>
        <v>0.016485507246376815</v>
      </c>
      <c r="J21" s="48">
        <f t="shared" si="1"/>
        <v>0.015798611111111114</v>
      </c>
      <c r="K21" s="46">
        <f aca="true" t="shared" si="6" ref="K21:K30">(B21-B20)/(E21*10)</f>
        <v>-0.8333333333333334</v>
      </c>
    </row>
    <row r="22" spans="1:11" s="34" customFormat="1" ht="12" customHeight="1">
      <c r="A22" s="37"/>
      <c r="B22" s="33">
        <v>213</v>
      </c>
      <c r="C22" s="38"/>
      <c r="D22" s="33" t="s">
        <v>27</v>
      </c>
      <c r="E22" s="46">
        <v>0.9</v>
      </c>
      <c r="F22" s="46">
        <f>IF(E22=0,"",SUM($E$9:E22))</f>
        <v>19.1</v>
      </c>
      <c r="G22" s="46">
        <f t="shared" si="5"/>
        <v>17.699999999999996</v>
      </c>
      <c r="H22" s="48">
        <f t="shared" si="1"/>
        <v>0.01808712121212121</v>
      </c>
      <c r="I22" s="48">
        <f t="shared" si="1"/>
        <v>0.01730072463768116</v>
      </c>
      <c r="J22" s="48">
        <f t="shared" si="1"/>
        <v>0.01657986111111111</v>
      </c>
      <c r="K22" s="46">
        <f t="shared" si="6"/>
        <v>-4.777777777777778</v>
      </c>
    </row>
    <row r="23" spans="1:11" s="34" customFormat="1" ht="12" customHeight="1">
      <c r="A23" s="37"/>
      <c r="B23" s="33">
        <v>213</v>
      </c>
      <c r="C23" s="38"/>
      <c r="D23" s="50" t="s">
        <v>28</v>
      </c>
      <c r="E23" s="46">
        <v>1.4</v>
      </c>
      <c r="F23" s="46">
        <f>IF(E23=0,"",SUM($E$9:E23))</f>
        <v>20.5</v>
      </c>
      <c r="G23" s="46">
        <f t="shared" si="5"/>
        <v>16.299999999999997</v>
      </c>
      <c r="H23" s="48">
        <f t="shared" si="1"/>
        <v>0.019412878787878788</v>
      </c>
      <c r="I23" s="48">
        <f t="shared" si="1"/>
        <v>0.018568840579710144</v>
      </c>
      <c r="J23" s="48">
        <f t="shared" si="1"/>
        <v>0.017795138888888888</v>
      </c>
      <c r="K23" s="46">
        <f t="shared" si="6"/>
        <v>0</v>
      </c>
    </row>
    <row r="24" spans="1:11" s="34" customFormat="1" ht="12" customHeight="1">
      <c r="A24" s="37"/>
      <c r="B24" s="33">
        <v>246</v>
      </c>
      <c r="C24" s="38"/>
      <c r="D24" s="50" t="s">
        <v>21</v>
      </c>
      <c r="E24" s="46">
        <v>0.6</v>
      </c>
      <c r="F24" s="46">
        <f>IF(E24=0,"",SUM($E$9:E24))</f>
        <v>21.1</v>
      </c>
      <c r="G24" s="46">
        <f t="shared" si="5"/>
        <v>15.699999999999996</v>
      </c>
      <c r="H24" s="48">
        <f t="shared" si="1"/>
        <v>0.019981060606060606</v>
      </c>
      <c r="I24" s="48">
        <f t="shared" si="1"/>
        <v>0.01911231884057971</v>
      </c>
      <c r="J24" s="48">
        <f t="shared" si="1"/>
        <v>0.018315972222222223</v>
      </c>
      <c r="K24" s="46">
        <f t="shared" si="6"/>
        <v>5.5</v>
      </c>
    </row>
    <row r="25" spans="1:11" s="34" customFormat="1" ht="12" customHeight="1">
      <c r="A25" s="37"/>
      <c r="B25" s="33">
        <v>167</v>
      </c>
      <c r="C25" s="38"/>
      <c r="D25" s="50" t="s">
        <v>29</v>
      </c>
      <c r="E25" s="46">
        <v>2.2</v>
      </c>
      <c r="F25" s="46">
        <f>IF(E25=0,"",SUM($E$9:E25))</f>
        <v>23.3</v>
      </c>
      <c r="G25" s="46">
        <f>IF(F25=0,"",$G$8-F25)</f>
        <v>13.499999999999996</v>
      </c>
      <c r="H25" s="48">
        <f t="shared" si="1"/>
        <v>0.02206439393939394</v>
      </c>
      <c r="I25" s="48">
        <f t="shared" si="1"/>
        <v>0.021105072463768117</v>
      </c>
      <c r="J25" s="48">
        <f t="shared" si="1"/>
        <v>0.020225694444444445</v>
      </c>
      <c r="K25" s="46">
        <f>(B25-B24)/(E25*10)</f>
        <v>-3.590909090909091</v>
      </c>
    </row>
    <row r="26" spans="1:11" s="34" customFormat="1" ht="12" customHeight="1">
      <c r="A26" s="37"/>
      <c r="B26" s="33">
        <v>150</v>
      </c>
      <c r="C26" s="38"/>
      <c r="D26" s="50" t="s">
        <v>30</v>
      </c>
      <c r="E26" s="46">
        <v>0.6</v>
      </c>
      <c r="F26" s="46">
        <f>IF(E26=0,"",SUM($E$9:E26))</f>
        <v>23.900000000000002</v>
      </c>
      <c r="G26" s="46">
        <f>IF(F26=0,"",$G$8-F26)</f>
        <v>12.899999999999995</v>
      </c>
      <c r="H26" s="48">
        <f t="shared" si="1"/>
        <v>0.02263257575757576</v>
      </c>
      <c r="I26" s="48">
        <f t="shared" si="1"/>
        <v>0.021648550724637686</v>
      </c>
      <c r="J26" s="48">
        <f t="shared" si="1"/>
        <v>0.02074652777777778</v>
      </c>
      <c r="K26" s="46">
        <f>(B26-B25)/(E26*10)</f>
        <v>-2.8333333333333335</v>
      </c>
    </row>
    <row r="27" spans="1:11" s="34" customFormat="1" ht="12" customHeight="1">
      <c r="A27" s="37"/>
      <c r="B27" s="33">
        <v>118</v>
      </c>
      <c r="C27" s="38"/>
      <c r="D27" s="50" t="s">
        <v>21</v>
      </c>
      <c r="E27" s="46">
        <v>0.7</v>
      </c>
      <c r="F27" s="46">
        <f>IF(E27=0,"",SUM($E$9:E27))</f>
        <v>24.6</v>
      </c>
      <c r="G27" s="46">
        <f>IF(F27=0,"",$G$8-F27)</f>
        <v>12.199999999999996</v>
      </c>
      <c r="H27" s="48">
        <f t="shared" si="1"/>
        <v>0.023295454545454546</v>
      </c>
      <c r="I27" s="48">
        <f t="shared" si="1"/>
        <v>0.022282608695652174</v>
      </c>
      <c r="J27" s="48">
        <f t="shared" si="1"/>
        <v>0.021354166666666667</v>
      </c>
      <c r="K27" s="46">
        <f>(B27-B26)/(E27*10)</f>
        <v>-4.571428571428571</v>
      </c>
    </row>
    <row r="28" spans="1:11" s="34" customFormat="1" ht="12" customHeight="1">
      <c r="A28" s="37"/>
      <c r="B28" s="33">
        <v>15</v>
      </c>
      <c r="C28" s="38"/>
      <c r="D28" s="33" t="s">
        <v>32</v>
      </c>
      <c r="E28" s="46">
        <v>2.2</v>
      </c>
      <c r="F28" s="46">
        <f>IF(E28=0,"",SUM($E$9:E28))</f>
        <v>26.8</v>
      </c>
      <c r="G28" s="46">
        <f>IF(F28=0,"",$G$8-F28)</f>
        <v>9.999999999999996</v>
      </c>
      <c r="H28" s="48">
        <f t="shared" si="1"/>
        <v>0.025378787878787876</v>
      </c>
      <c r="I28" s="48">
        <f t="shared" si="1"/>
        <v>0.024275362318840577</v>
      </c>
      <c r="J28" s="48">
        <f t="shared" si="1"/>
        <v>0.02326388888888889</v>
      </c>
      <c r="K28" s="46">
        <f>(B28-B27)/(E28*10)</f>
        <v>-4.681818181818182</v>
      </c>
    </row>
    <row r="29" spans="1:11" s="34" customFormat="1" ht="12" customHeight="1">
      <c r="A29" s="37"/>
      <c r="B29" s="33">
        <v>30</v>
      </c>
      <c r="C29" s="38"/>
      <c r="D29" s="33" t="s">
        <v>33</v>
      </c>
      <c r="E29" s="46">
        <v>1</v>
      </c>
      <c r="F29" s="46">
        <f>IF(E29=0,"",SUM($E$9:E29))</f>
        <v>27.8</v>
      </c>
      <c r="G29" s="46">
        <f t="shared" si="5"/>
        <v>8.999999999999996</v>
      </c>
      <c r="H29" s="48">
        <f t="shared" si="1"/>
        <v>0.026325757575757575</v>
      </c>
      <c r="I29" s="48">
        <f t="shared" si="1"/>
        <v>0.025181159420289857</v>
      </c>
      <c r="J29" s="48">
        <f t="shared" si="1"/>
        <v>0.024131944444444445</v>
      </c>
      <c r="K29" s="46">
        <f t="shared" si="6"/>
        <v>1.5</v>
      </c>
    </row>
    <row r="30" spans="1:11" s="34" customFormat="1" ht="12" customHeight="1">
      <c r="A30" s="37"/>
      <c r="B30" s="33">
        <v>86</v>
      </c>
      <c r="C30" s="38"/>
      <c r="D30" s="33" t="s">
        <v>34</v>
      </c>
      <c r="E30" s="46">
        <v>2.2</v>
      </c>
      <c r="F30" s="46">
        <f>IF(E30=0,"",SUM($E$9:E30))</f>
        <v>30</v>
      </c>
      <c r="G30" s="46">
        <f t="shared" si="5"/>
        <v>6.799999999999997</v>
      </c>
      <c r="H30" s="48">
        <f t="shared" si="1"/>
        <v>0.028409090909090908</v>
      </c>
      <c r="I30" s="48">
        <f t="shared" si="1"/>
        <v>0.027173913043478257</v>
      </c>
      <c r="J30" s="48">
        <f t="shared" si="1"/>
        <v>0.026041666666666668</v>
      </c>
      <c r="K30" s="46">
        <f t="shared" si="6"/>
        <v>2.5454545454545454</v>
      </c>
    </row>
    <row r="31" spans="1:11" s="44" customFormat="1" ht="12" customHeight="1">
      <c r="A31" s="41"/>
      <c r="B31" s="42">
        <v>124</v>
      </c>
      <c r="C31" s="43"/>
      <c r="D31" s="52" t="s">
        <v>35</v>
      </c>
      <c r="E31" s="45">
        <v>1.2</v>
      </c>
      <c r="F31" s="45">
        <f>IF(E31=0,"",SUM($E$9:E31))</f>
        <v>31.2</v>
      </c>
      <c r="G31" s="45">
        <f aca="true" t="shared" si="7" ref="G31:G39">IF(F31=0,"",$G$8-F31)</f>
        <v>5.599999999999998</v>
      </c>
      <c r="H31" s="47">
        <f t="shared" si="1"/>
        <v>0.02954545454545454</v>
      </c>
      <c r="I31" s="47">
        <f t="shared" si="1"/>
        <v>0.02826086956521739</v>
      </c>
      <c r="J31" s="47">
        <f t="shared" si="1"/>
        <v>0.027083333333333334</v>
      </c>
      <c r="K31" s="45">
        <f aca="true" t="shared" si="8" ref="K31:K39">(B31-B30)/(E31*10)</f>
        <v>3.1666666666666665</v>
      </c>
    </row>
    <row r="32" spans="1:11" s="34" customFormat="1" ht="12" customHeight="1">
      <c r="A32" s="37"/>
      <c r="B32" s="33">
        <v>114</v>
      </c>
      <c r="C32" s="38"/>
      <c r="D32" s="50" t="s">
        <v>36</v>
      </c>
      <c r="E32" s="46">
        <v>1.7</v>
      </c>
      <c r="F32" s="46">
        <f>IF(E32=0,"",SUM($E$9:E32))</f>
        <v>32.9</v>
      </c>
      <c r="G32" s="46">
        <f t="shared" si="7"/>
        <v>3.8999999999999986</v>
      </c>
      <c r="H32" s="48">
        <f t="shared" si="1"/>
        <v>0.031155303030303033</v>
      </c>
      <c r="I32" s="48">
        <f t="shared" si="1"/>
        <v>0.02980072463768116</v>
      </c>
      <c r="J32" s="48">
        <f t="shared" si="1"/>
        <v>0.028559027777777777</v>
      </c>
      <c r="K32" s="46">
        <f t="shared" si="8"/>
        <v>-0.5882352941176471</v>
      </c>
    </row>
    <row r="33" spans="1:11" s="34" customFormat="1" ht="12" customHeight="1">
      <c r="A33" s="37"/>
      <c r="B33" s="33">
        <v>100</v>
      </c>
      <c r="C33" s="38"/>
      <c r="D33" s="33" t="s">
        <v>37</v>
      </c>
      <c r="E33" s="46">
        <v>0.5</v>
      </c>
      <c r="F33" s="46">
        <f>IF(E33=0,"",SUM($E$9:E33))</f>
        <v>33.4</v>
      </c>
      <c r="G33" s="46">
        <f t="shared" si="7"/>
        <v>3.3999999999999986</v>
      </c>
      <c r="H33" s="48">
        <f t="shared" si="1"/>
        <v>0.031628787878787874</v>
      </c>
      <c r="I33" s="48">
        <f t="shared" si="1"/>
        <v>0.030253623188405798</v>
      </c>
      <c r="J33" s="48">
        <f t="shared" si="1"/>
        <v>0.028993055555555557</v>
      </c>
      <c r="K33" s="46">
        <f t="shared" si="8"/>
        <v>-2.8</v>
      </c>
    </row>
    <row r="34" spans="1:11" s="34" customFormat="1" ht="12" customHeight="1">
      <c r="A34" s="40"/>
      <c r="B34" s="33">
        <v>150</v>
      </c>
      <c r="C34" s="38"/>
      <c r="D34" s="50" t="s">
        <v>21</v>
      </c>
      <c r="E34" s="46">
        <v>1.2</v>
      </c>
      <c r="F34" s="46">
        <f>IF(E34=0,"",SUM($E$9:E34))</f>
        <v>34.6</v>
      </c>
      <c r="G34" s="46">
        <f t="shared" si="7"/>
        <v>2.1999999999999957</v>
      </c>
      <c r="H34" s="48">
        <f t="shared" si="1"/>
        <v>0.03276515151515152</v>
      </c>
      <c r="I34" s="48">
        <f t="shared" si="1"/>
        <v>0.03134057971014492</v>
      </c>
      <c r="J34" s="48">
        <f t="shared" si="1"/>
        <v>0.030034722222222223</v>
      </c>
      <c r="K34" s="46">
        <f t="shared" si="8"/>
        <v>4.166666666666667</v>
      </c>
    </row>
    <row r="35" spans="1:11" s="34" customFormat="1" ht="12" customHeight="1">
      <c r="A35" s="40"/>
      <c r="B35" s="33">
        <v>153</v>
      </c>
      <c r="C35" s="38"/>
      <c r="D35" s="51" t="s">
        <v>38</v>
      </c>
      <c r="E35" s="46">
        <v>0.2</v>
      </c>
      <c r="F35" s="46">
        <f>IF(E35=0,"",SUM($E$9:E35))</f>
        <v>34.800000000000004</v>
      </c>
      <c r="G35" s="46">
        <f t="shared" si="7"/>
        <v>1.999999999999993</v>
      </c>
      <c r="H35" s="48">
        <f t="shared" si="1"/>
        <v>0.03295454545454546</v>
      </c>
      <c r="I35" s="48">
        <f t="shared" si="1"/>
        <v>0.03152173913043479</v>
      </c>
      <c r="J35" s="48">
        <f t="shared" si="1"/>
        <v>0.030208333333333337</v>
      </c>
      <c r="K35" s="46">
        <f t="shared" si="8"/>
        <v>1.5</v>
      </c>
    </row>
    <row r="36" spans="1:11" s="44" customFormat="1" ht="12" customHeight="1">
      <c r="A36" s="41"/>
      <c r="B36" s="42">
        <v>204</v>
      </c>
      <c r="C36" s="43"/>
      <c r="D36" s="42" t="s">
        <v>39</v>
      </c>
      <c r="E36" s="45">
        <v>0.6</v>
      </c>
      <c r="F36" s="45">
        <f>IF(E36=0,"",SUM($E$9:E36))</f>
        <v>35.400000000000006</v>
      </c>
      <c r="G36" s="45">
        <f t="shared" si="7"/>
        <v>1.3999999999999915</v>
      </c>
      <c r="H36" s="47">
        <f t="shared" si="1"/>
        <v>0.033522727272727273</v>
      </c>
      <c r="I36" s="47">
        <f t="shared" si="1"/>
        <v>0.03206521739130435</v>
      </c>
      <c r="J36" s="47">
        <f t="shared" si="1"/>
        <v>0.030729166666666672</v>
      </c>
      <c r="K36" s="45">
        <f t="shared" si="8"/>
        <v>8.5</v>
      </c>
    </row>
    <row r="37" spans="1:11" s="34" customFormat="1" ht="12" customHeight="1">
      <c r="A37" s="37"/>
      <c r="B37" s="33">
        <v>204</v>
      </c>
      <c r="C37" s="38"/>
      <c r="D37" s="33" t="s">
        <v>40</v>
      </c>
      <c r="E37" s="46">
        <v>0.1</v>
      </c>
      <c r="F37" s="46">
        <f>IF(E37=0,"",SUM($E$9:E37))</f>
        <v>35.50000000000001</v>
      </c>
      <c r="G37" s="46">
        <f t="shared" si="7"/>
        <v>1.29999999999999</v>
      </c>
      <c r="H37" s="48">
        <f t="shared" si="1"/>
        <v>0.033617424242424254</v>
      </c>
      <c r="I37" s="48">
        <f t="shared" si="1"/>
        <v>0.03215579710144928</v>
      </c>
      <c r="J37" s="48">
        <f t="shared" si="1"/>
        <v>0.030815972222222227</v>
      </c>
      <c r="K37" s="46">
        <f t="shared" si="8"/>
        <v>0</v>
      </c>
    </row>
    <row r="38" spans="1:11" s="34" customFormat="1" ht="12" customHeight="1">
      <c r="A38" s="37"/>
      <c r="B38" s="33">
        <v>198</v>
      </c>
      <c r="C38" s="38"/>
      <c r="D38" s="33" t="s">
        <v>41</v>
      </c>
      <c r="E38" s="46">
        <v>0.4</v>
      </c>
      <c r="F38" s="46">
        <f>IF(E38=0,"",SUM($E$9:E38))</f>
        <v>35.900000000000006</v>
      </c>
      <c r="G38" s="46">
        <f t="shared" si="7"/>
        <v>0.8999999999999915</v>
      </c>
      <c r="H38" s="48">
        <f t="shared" si="1"/>
        <v>0.03399621212121212</v>
      </c>
      <c r="I38" s="48">
        <f t="shared" si="1"/>
        <v>0.03251811594202899</v>
      </c>
      <c r="J38" s="48">
        <f t="shared" si="1"/>
        <v>0.031163194444444448</v>
      </c>
      <c r="K38" s="46">
        <f t="shared" si="8"/>
        <v>-1.5</v>
      </c>
    </row>
    <row r="39" spans="1:11" s="44" customFormat="1" ht="12" customHeight="1">
      <c r="A39" s="41"/>
      <c r="B39" s="42">
        <v>211</v>
      </c>
      <c r="C39" s="43"/>
      <c r="D39" s="42" t="s">
        <v>42</v>
      </c>
      <c r="E39" s="45">
        <v>0.9</v>
      </c>
      <c r="F39" s="45">
        <f>IF(E39=0,"",SUM($E$9:E39))</f>
        <v>36.800000000000004</v>
      </c>
      <c r="G39" s="45">
        <f t="shared" si="7"/>
        <v>-7.105427357601002E-15</v>
      </c>
      <c r="H39" s="47">
        <f t="shared" si="1"/>
        <v>0.03484848484848486</v>
      </c>
      <c r="I39" s="47">
        <f t="shared" si="1"/>
        <v>0.03333333333333334</v>
      </c>
      <c r="J39" s="47">
        <f t="shared" si="1"/>
        <v>0.03194444444444445</v>
      </c>
      <c r="K39" s="45">
        <f t="shared" si="8"/>
        <v>1.4444444444444444</v>
      </c>
    </row>
  </sheetData>
  <sheetProtection/>
  <mergeCells count="4">
    <mergeCell ref="A1:B2"/>
    <mergeCell ref="C1:H1"/>
    <mergeCell ref="I1:J1"/>
    <mergeCell ref="C2:H2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Ing. Di Santo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 DI SANTO</dc:creator>
  <cp:keywords/>
  <dc:description/>
  <cp:lastModifiedBy>mauro</cp:lastModifiedBy>
  <cp:lastPrinted>2010-03-24T10:09:32Z</cp:lastPrinted>
  <dcterms:created xsi:type="dcterms:W3CDTF">2007-10-05T21:12:18Z</dcterms:created>
  <dcterms:modified xsi:type="dcterms:W3CDTF">2011-08-26T13:45:38Z</dcterms:modified>
  <cp:category/>
  <cp:version/>
  <cp:contentType/>
  <cp:contentStatus/>
</cp:coreProperties>
</file>