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12120" windowHeight="9120" activeTab="0"/>
  </bookViews>
  <sheets>
    <sheet name="9a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<sst xmlns="http://schemas.openxmlformats.org/spreadsheetml/2006/main" count="89" uniqueCount="86">
  <si>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DISTANZE</t>
  </si>
  <si>
    <t>ORA DI PASSAGGIO</t>
  </si>
  <si>
    <t xml:space="preserve">           ALTIM.</t>
  </si>
  <si>
    <t>LOCALITA'</t>
  </si>
  <si>
    <t>par-</t>
  </si>
  <si>
    <t>per-</t>
  </si>
  <si>
    <t>da per-</t>
  </si>
  <si>
    <t xml:space="preserve"> media km/ora</t>
  </si>
  <si>
    <t>ziali</t>
  </si>
  <si>
    <t>corse</t>
  </si>
  <si>
    <t>correre</t>
  </si>
  <si>
    <t>%</t>
  </si>
  <si>
    <r>
      <t xml:space="preserve">Tappa
</t>
    </r>
    <r>
      <rPr>
        <b/>
        <sz val="18"/>
        <rFont val="Arial"/>
        <family val="2"/>
      </rPr>
      <t>9ª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cronotabella</t>
    </r>
  </si>
  <si>
    <t>inizio salita</t>
  </si>
  <si>
    <t>Avenue de la République</t>
  </si>
  <si>
    <t>La Vachette (Val-des-Prés)</t>
  </si>
  <si>
    <t>innesto N 94</t>
  </si>
  <si>
    <t>confine di stato</t>
  </si>
  <si>
    <t>Claviere - Via Nazionale</t>
  </si>
  <si>
    <t>ITALIA - Provincia di TORINO</t>
  </si>
  <si>
    <t>innesto SS 24</t>
  </si>
  <si>
    <t>BARDONECCHIA - SS 335</t>
  </si>
  <si>
    <t>Royères (Oulx) - SS 335</t>
  </si>
  <si>
    <t>Beaulard (Oulx) - Corso Frejus</t>
  </si>
  <si>
    <t>Savoulx (Oulx)</t>
  </si>
  <si>
    <t>Oulx</t>
  </si>
  <si>
    <t>Cesana Torinese - Via Roma - Viale IV Novembre</t>
  </si>
  <si>
    <t>innesto ex SS 24</t>
  </si>
  <si>
    <t>Col de Montgenèvre (GPM - 2a cat)</t>
  </si>
  <si>
    <t xml:space="preserve">Hautes-Alpes </t>
  </si>
  <si>
    <t>Montgenèvre</t>
  </si>
  <si>
    <r>
      <t xml:space="preserve">BARDONECCHIA - STATION DE VARS </t>
    </r>
    <r>
      <rPr>
        <b/>
        <sz val="15"/>
        <rFont val="Arial"/>
        <family val="2"/>
      </rPr>
      <t>"La Forêt Blanche"</t>
    </r>
  </si>
  <si>
    <t>Briançon - Champs de Mars - Avenue Baldenberger</t>
  </si>
  <si>
    <t>Avenue de la Libération</t>
  </si>
  <si>
    <t>Avenue Petsche</t>
  </si>
  <si>
    <t>Chamandrin (Briançon)</t>
  </si>
  <si>
    <t>Saint-Blaise (Briançon)</t>
  </si>
  <si>
    <t>Côte de Pierre Feu (GPM - 4a cat)</t>
  </si>
  <si>
    <t>N 94 - bivio a dx Vallouise</t>
  </si>
  <si>
    <t>Côte de Villard Meyer (GPM - 3a cat)</t>
  </si>
  <si>
    <t>Villard Meyer (Saint-Martin-de-Queyrières)</t>
  </si>
  <si>
    <t>Les Vigneaux</t>
  </si>
  <si>
    <t>innesto D 994E</t>
  </si>
  <si>
    <t>La Bâtie des Vigneaux (Les Vigneaux)</t>
  </si>
  <si>
    <t>L'Argentière-la-Bessée - Avenue de Vallouise</t>
  </si>
  <si>
    <t>Plandergue (L'Argentière-la-Bessée)</t>
  </si>
  <si>
    <t>Côte des Gorlières (GPM - 3a cat)</t>
  </si>
  <si>
    <t>L'Église (L'Argentière-la-Bessée)</t>
  </si>
  <si>
    <t>Blachière (L'Argentière-la-Bessée)</t>
  </si>
  <si>
    <t>Le Plan Léothaud (L'Argentière-la-Bessée)</t>
  </si>
  <si>
    <t>L'Argentière-la-Bessée - Avenue De Gaulle - SPRINT INTERMÉDIAIRE</t>
  </si>
  <si>
    <t>La Bessée Basse (L'Argentière-la-Bessée) - innesto N 94</t>
  </si>
  <si>
    <t>N 94 - bivio Sainte-Marguerite</t>
  </si>
  <si>
    <t>Côte de Sainte-Marguerite (GPM - 3a cat)</t>
  </si>
  <si>
    <t>Queyrières (Saint-Martin-de-Queyrières)</t>
  </si>
  <si>
    <t>Saint-Martin-de-Queyrières</t>
  </si>
  <si>
    <t>sovrappasso N 94</t>
  </si>
  <si>
    <t>sottopasso N 94</t>
  </si>
  <si>
    <t>Le Villaret (Saint-Martin-de-Queyrières) (Rifornimento)</t>
  </si>
  <si>
    <t>Villar-Saint-Pancrace</t>
  </si>
  <si>
    <t>Pont de Cervières (Briançon)</t>
  </si>
  <si>
    <t>Briançon - Rue Joseph Silvestre - rotatoria a dx il Col d'Izoard</t>
  </si>
  <si>
    <t>Avenue du Col-d'Izoard</t>
  </si>
  <si>
    <t>Font Christiane (Briançon)</t>
  </si>
  <si>
    <t>Cervières</t>
  </si>
  <si>
    <t>Col d'Izoard (GPM - H.C.)</t>
  </si>
  <si>
    <t>Brunissard (Arvieux)</t>
  </si>
  <si>
    <t>Arvieux</t>
  </si>
  <si>
    <t>D 902 - bivio Château Queyras</t>
  </si>
  <si>
    <t>D 902 - bivio Montbardon</t>
  </si>
  <si>
    <t>D 902 - bivio Ceillac</t>
  </si>
  <si>
    <t>D 902 - bivio a dx Guillestre</t>
  </si>
  <si>
    <t>Guillestre - Place Silva</t>
  </si>
  <si>
    <t>innesto D 902A</t>
  </si>
  <si>
    <t>D 902A - bivio a sx Les Isclasses</t>
  </si>
  <si>
    <t>Les Isclasses (Risoul)</t>
  </si>
  <si>
    <t>Côte de Risoul village (GPM - 3a cat)</t>
  </si>
  <si>
    <t>Guillestre - innesto D 902A</t>
  </si>
  <si>
    <t>innesto D 902 - a dx il Col de Vars</t>
  </si>
  <si>
    <t>Peyre Haute (Guillestre)</t>
  </si>
  <si>
    <t>Saint-Marcellin (Vars)</t>
  </si>
  <si>
    <t>Sainte-Marie (Vars)</t>
  </si>
  <si>
    <t>Les Plans (Vars)</t>
  </si>
  <si>
    <t>Les Claux (Vars)</t>
  </si>
  <si>
    <t>STATION DE VARS - Cours Seradour (GPM - 1a cat)</t>
  </si>
  <si>
    <t>Km 156,2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</si>
</sst>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_)"/>
    <numFmt numFmtId="171" formatCode="0.0"/>
    <numFmt numFmtId="172" formatCode="h\.mm"/>
    <numFmt numFmtId="173" formatCode="0.00_)"/>
    <numFmt numFmtId="174" formatCode="&quot;km&quot;\ 0"/>
    <numFmt numFmtId="175" formatCode="[$-F800]dddd\,\ mmmm\ dd\,\ yyyy"/>
    <numFmt numFmtId="176" formatCode="[$-410]dddd\ d\ mmmm\ yyyy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47">
    <font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indent="5"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5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3" fillId="0" borderId="14" xfId="0" applyFont="1" applyFill="1" applyBorder="1" applyAlignment="1" quotePrefix="1">
      <alignment horizontal="center"/>
    </xf>
    <xf numFmtId="0" fontId="3" fillId="0" borderId="0" xfId="0" applyFont="1" applyFill="1" applyBorder="1" applyAlignment="1" quotePrefix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 quotePrefix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wrapText="1"/>
    </xf>
    <xf numFmtId="0" fontId="3" fillId="0" borderId="17" xfId="0" applyFont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 applyProtection="1">
      <alignment vertical="center"/>
      <protection/>
    </xf>
    <xf numFmtId="171" fontId="3" fillId="0" borderId="17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17" xfId="0" applyFont="1" applyFill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7" xfId="0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171" fontId="5" fillId="0" borderId="17" xfId="0" applyNumberFormat="1" applyFont="1" applyFill="1" applyBorder="1" applyAlignment="1">
      <alignment horizontal="center" vertical="center"/>
    </xf>
    <xf numFmtId="171" fontId="3" fillId="0" borderId="17" xfId="0" applyNumberFormat="1" applyFont="1" applyFill="1" applyBorder="1" applyAlignment="1">
      <alignment horizontal="center" vertical="center"/>
    </xf>
    <xf numFmtId="172" fontId="5" fillId="0" borderId="17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8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pn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0</xdr:col>
      <xdr:colOff>142875</xdr:colOff>
      <xdr:row>19</xdr:row>
      <xdr:rowOff>123825</xdr:rowOff>
    </xdr:to>
    <xdr:pic>
      <xdr:nvPicPr>
        <xdr:cNvPr id="1" name="Picture 71" descr="gp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266700</xdr:colOff>
      <xdr:row>24</xdr:row>
      <xdr:rowOff>47625</xdr:rowOff>
    </xdr:to>
    <xdr:pic>
      <xdr:nvPicPr>
        <xdr:cNvPr id="2" name="Picture 66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24275"/>
          <a:ext cx="2667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142875</xdr:colOff>
      <xdr:row>30</xdr:row>
      <xdr:rowOff>123825</xdr:rowOff>
    </xdr:to>
    <xdr:pic>
      <xdr:nvPicPr>
        <xdr:cNvPr id="3" name="Picture 71" descr="gp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142875</xdr:colOff>
      <xdr:row>34</xdr:row>
      <xdr:rowOff>123825</xdr:rowOff>
    </xdr:to>
    <xdr:pic>
      <xdr:nvPicPr>
        <xdr:cNvPr id="4" name="Picture 71" descr="gp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006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142875</xdr:colOff>
      <xdr:row>41</xdr:row>
      <xdr:rowOff>123825</xdr:rowOff>
    </xdr:to>
    <xdr:pic>
      <xdr:nvPicPr>
        <xdr:cNvPr id="5" name="Picture 71" descr="gp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2462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152400</xdr:colOff>
      <xdr:row>45</xdr:row>
      <xdr:rowOff>133350</xdr:rowOff>
    </xdr:to>
    <xdr:pic>
      <xdr:nvPicPr>
        <xdr:cNvPr id="6" name="Picture 73" descr="t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1723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142875</xdr:colOff>
      <xdr:row>48</xdr:row>
      <xdr:rowOff>123825</xdr:rowOff>
    </xdr:to>
    <xdr:pic>
      <xdr:nvPicPr>
        <xdr:cNvPr id="7" name="Picture 71" descr="gp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581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133350</xdr:colOff>
      <xdr:row>53</xdr:row>
      <xdr:rowOff>142875</xdr:rowOff>
    </xdr:to>
    <xdr:pic>
      <xdr:nvPicPr>
        <xdr:cNvPr id="8" name="Picture 72" descr="r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4677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142875</xdr:colOff>
      <xdr:row>60</xdr:row>
      <xdr:rowOff>123825</xdr:rowOff>
    </xdr:to>
    <xdr:pic>
      <xdr:nvPicPr>
        <xdr:cNvPr id="9" name="Picture 71" descr="gp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012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142875</xdr:colOff>
      <xdr:row>71</xdr:row>
      <xdr:rowOff>123825</xdr:rowOff>
    </xdr:to>
    <xdr:pic>
      <xdr:nvPicPr>
        <xdr:cNvPr id="10" name="Picture 71" descr="gp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823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142875</xdr:colOff>
      <xdr:row>79</xdr:row>
      <xdr:rowOff>123825</xdr:rowOff>
    </xdr:to>
    <xdr:pic>
      <xdr:nvPicPr>
        <xdr:cNvPr id="11" name="Picture 71" descr="gp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777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51">
      <selection activeCell="D14" sqref="D14"/>
    </sheetView>
  </sheetViews>
  <sheetFormatPr defaultColWidth="9.140625" defaultRowHeight="12.75"/>
  <cols>
    <col min="1" max="1" width="4.421875" style="31" customWidth="1"/>
    <col min="2" max="2" width="6.28125" style="2" customWidth="1"/>
    <col min="3" max="3" width="2.00390625" style="2" customWidth="1"/>
    <col min="4" max="4" width="53.28125" style="2" bestFit="1" customWidth="1"/>
    <col min="5" max="6" width="5.421875" style="2" customWidth="1"/>
    <col min="7" max="7" width="8.28125" style="2" bestFit="1" customWidth="1"/>
    <col min="8" max="10" width="5.8515625" style="2" customWidth="1"/>
    <col min="11" max="11" width="6.28125" style="35" bestFit="1" customWidth="1"/>
    <col min="12" max="14" width="9.140625" style="2" customWidth="1"/>
    <col min="15" max="15" width="10.140625" style="2" bestFit="1" customWidth="1"/>
    <col min="16" max="16384" width="9.140625" style="2" customWidth="1"/>
  </cols>
  <sheetData>
    <row r="1" spans="1:10" ht="33.75" customHeight="1">
      <c r="A1" s="52" t="s">
        <v>12</v>
      </c>
      <c r="B1" s="53"/>
      <c r="C1" s="54" t="s">
        <v>31</v>
      </c>
      <c r="D1" s="54"/>
      <c r="E1" s="54"/>
      <c r="F1" s="54"/>
      <c r="G1" s="54"/>
      <c r="H1" s="54"/>
      <c r="I1" s="55" t="s">
        <v>85</v>
      </c>
      <c r="J1" s="55"/>
    </row>
    <row r="2" spans="1:10" ht="15" customHeight="1">
      <c r="A2" s="53"/>
      <c r="B2" s="53"/>
      <c r="C2" s="56"/>
      <c r="D2" s="56"/>
      <c r="E2" s="56"/>
      <c r="F2" s="56"/>
      <c r="G2" s="56"/>
      <c r="H2" s="56"/>
      <c r="I2" s="32"/>
      <c r="J2" s="1"/>
    </row>
    <row r="3" spans="1:10" ht="6.75" customHeight="1">
      <c r="A3" s="3"/>
      <c r="B3" s="1"/>
      <c r="C3" s="1"/>
      <c r="D3" s="4"/>
      <c r="E3" s="5"/>
      <c r="F3" s="6"/>
      <c r="G3" s="1"/>
      <c r="H3" s="1"/>
      <c r="I3" s="1"/>
      <c r="J3" s="1"/>
    </row>
    <row r="4" spans="1:10" ht="12.75">
      <c r="A4" s="7"/>
      <c r="B4" s="8"/>
      <c r="C4" s="9"/>
      <c r="D4" s="8"/>
      <c r="E4" s="10" t="s">
        <v>0</v>
      </c>
      <c r="F4" s="10"/>
      <c r="G4" s="11"/>
      <c r="H4" s="10" t="s">
        <v>1</v>
      </c>
      <c r="I4" s="10"/>
      <c r="J4" s="11"/>
    </row>
    <row r="5" spans="1:10" ht="9.75" customHeight="1">
      <c r="A5" s="12" t="s">
        <v>2</v>
      </c>
      <c r="B5" s="13"/>
      <c r="C5" s="12"/>
      <c r="D5" s="14" t="s">
        <v>3</v>
      </c>
      <c r="E5" s="15" t="s">
        <v>4</v>
      </c>
      <c r="F5" s="15" t="s">
        <v>5</v>
      </c>
      <c r="G5" s="15" t="s">
        <v>6</v>
      </c>
      <c r="H5" s="16" t="s">
        <v>7</v>
      </c>
      <c r="I5" s="17"/>
      <c r="J5" s="18"/>
    </row>
    <row r="6" spans="1:11" ht="11.25" customHeight="1">
      <c r="A6" s="19"/>
      <c r="B6" s="20"/>
      <c r="C6" s="21"/>
      <c r="D6" s="22"/>
      <c r="E6" s="23" t="s">
        <v>8</v>
      </c>
      <c r="F6" s="24" t="s">
        <v>9</v>
      </c>
      <c r="G6" s="24" t="s">
        <v>10</v>
      </c>
      <c r="H6" s="25">
        <v>33</v>
      </c>
      <c r="I6" s="26">
        <v>35</v>
      </c>
      <c r="J6" s="26">
        <v>37</v>
      </c>
      <c r="K6" s="42" t="s">
        <v>11</v>
      </c>
    </row>
    <row r="7" spans="1:12" s="30" customFormat="1" ht="12" customHeight="1">
      <c r="A7" s="17"/>
      <c r="B7" s="17"/>
      <c r="C7" s="17"/>
      <c r="D7" s="27" t="s">
        <v>19</v>
      </c>
      <c r="E7" s="28"/>
      <c r="F7" s="36"/>
      <c r="G7" s="36"/>
      <c r="H7" s="36"/>
      <c r="I7" s="36"/>
      <c r="J7" s="36"/>
      <c r="K7" s="35"/>
      <c r="L7" s="51"/>
    </row>
    <row r="8" spans="1:11" s="40" customFormat="1" ht="12" customHeight="1">
      <c r="A8" s="37"/>
      <c r="B8" s="49">
        <v>1248</v>
      </c>
      <c r="C8" s="39"/>
      <c r="D8" s="49" t="s">
        <v>21</v>
      </c>
      <c r="E8" s="41">
        <v>0</v>
      </c>
      <c r="F8" s="41">
        <f>SUM($E$7:E8)</f>
        <v>0</v>
      </c>
      <c r="G8" s="41">
        <v>156.2</v>
      </c>
      <c r="H8" s="43">
        <v>0.53125</v>
      </c>
      <c r="I8" s="43">
        <f>+H8</f>
        <v>0.53125</v>
      </c>
      <c r="J8" s="43">
        <f>+I8</f>
        <v>0.53125</v>
      </c>
      <c r="K8" s="41"/>
    </row>
    <row r="9" spans="1:11" s="30" customFormat="1" ht="12" customHeight="1">
      <c r="A9" s="33"/>
      <c r="B9" s="48">
        <v>1198</v>
      </c>
      <c r="C9" s="34"/>
      <c r="D9" s="47" t="s">
        <v>22</v>
      </c>
      <c r="E9" s="42">
        <v>1.6</v>
      </c>
      <c r="F9" s="42">
        <f>IF(E9=0,"",SUM($E$9:E9))</f>
        <v>1.6</v>
      </c>
      <c r="G9" s="42">
        <f>IF(F9=0,"",$G$8-F9)</f>
        <v>154.6</v>
      </c>
      <c r="H9" s="44">
        <f aca="true" t="shared" si="0" ref="H9:J36">IF($E9=0,"",+$F9*3600/H$6/86400+$H$8)</f>
        <v>0.533270202020202</v>
      </c>
      <c r="I9" s="44">
        <f t="shared" si="0"/>
        <v>0.5331547619047619</v>
      </c>
      <c r="J9" s="44">
        <f t="shared" si="0"/>
        <v>0.5330518018018018</v>
      </c>
      <c r="K9" s="42">
        <f>(B9-B8)/(E9*10)</f>
        <v>-3.125</v>
      </c>
    </row>
    <row r="10" spans="1:11" s="30" customFormat="1" ht="12" customHeight="1">
      <c r="A10" s="33"/>
      <c r="B10" s="45">
        <v>1150</v>
      </c>
      <c r="C10" s="34"/>
      <c r="D10" s="47" t="s">
        <v>23</v>
      </c>
      <c r="E10" s="42">
        <v>2.2</v>
      </c>
      <c r="F10" s="42">
        <f>IF(E10=0,"",SUM($E$9:E10))</f>
        <v>3.8000000000000003</v>
      </c>
      <c r="G10" s="42">
        <f>IF(F10=0,"",$G$8-F10)</f>
        <v>152.39999999999998</v>
      </c>
      <c r="H10" s="44">
        <f t="shared" si="0"/>
        <v>0.5360479797979798</v>
      </c>
      <c r="I10" s="44">
        <f t="shared" si="0"/>
        <v>0.5357738095238095</v>
      </c>
      <c r="J10" s="44">
        <f t="shared" si="0"/>
        <v>0.5355292792792793</v>
      </c>
      <c r="K10" s="42">
        <f>(B10-B9)/(E10*10)</f>
        <v>-2.1818181818181817</v>
      </c>
    </row>
    <row r="11" spans="1:11" s="30" customFormat="1" ht="12" customHeight="1">
      <c r="A11" s="33"/>
      <c r="B11" s="45">
        <v>1112</v>
      </c>
      <c r="C11" s="34"/>
      <c r="D11" s="47" t="s">
        <v>24</v>
      </c>
      <c r="E11" s="42">
        <v>2.9</v>
      </c>
      <c r="F11" s="42">
        <f>IF(E11=0,"",SUM($E$9:E11))</f>
        <v>6.7</v>
      </c>
      <c r="G11" s="42">
        <f>IF(F11=0,"",$G$8-F11)</f>
        <v>149.5</v>
      </c>
      <c r="H11" s="44">
        <f t="shared" si="0"/>
        <v>0.539709595959596</v>
      </c>
      <c r="I11" s="44">
        <f t="shared" si="0"/>
        <v>0.5392261904761905</v>
      </c>
      <c r="J11" s="44">
        <f t="shared" si="0"/>
        <v>0.538795045045045</v>
      </c>
      <c r="K11" s="42">
        <f>(B11-B10)/(E11*10)</f>
        <v>-1.3103448275862069</v>
      </c>
    </row>
    <row r="12" spans="1:11" s="30" customFormat="1" ht="12" customHeight="1">
      <c r="A12" s="33"/>
      <c r="B12" s="45">
        <v>1075</v>
      </c>
      <c r="C12" s="34"/>
      <c r="D12" s="47" t="s">
        <v>25</v>
      </c>
      <c r="E12" s="42">
        <v>4</v>
      </c>
      <c r="F12" s="42">
        <f>IF(E12=0,"",SUM($E$9:E12))</f>
        <v>10.7</v>
      </c>
      <c r="G12" s="42">
        <f aca="true" t="shared" si="1" ref="G12:G76">IF(F12=0,"",$G$8-F12)</f>
        <v>145.5</v>
      </c>
      <c r="H12" s="44">
        <f t="shared" si="0"/>
        <v>0.544760101010101</v>
      </c>
      <c r="I12" s="44">
        <f t="shared" si="0"/>
        <v>0.5439880952380952</v>
      </c>
      <c r="J12" s="44">
        <f t="shared" si="0"/>
        <v>0.5432995495495495</v>
      </c>
      <c r="K12" s="42">
        <f aca="true" t="shared" si="2" ref="K12:K76">(B12-B11)/(E12*10)</f>
        <v>-0.925</v>
      </c>
    </row>
    <row r="13" spans="1:11" s="30" customFormat="1" ht="12" customHeight="1">
      <c r="A13" s="33"/>
      <c r="B13" s="45">
        <v>1348</v>
      </c>
      <c r="C13" s="34"/>
      <c r="D13" s="47" t="s">
        <v>26</v>
      </c>
      <c r="E13" s="42">
        <v>10.3</v>
      </c>
      <c r="F13" s="42">
        <f>IF(E13=0,"",SUM($E$9:E13))</f>
        <v>21</v>
      </c>
      <c r="G13" s="42">
        <f t="shared" si="1"/>
        <v>135.2</v>
      </c>
      <c r="H13" s="44">
        <f t="shared" si="0"/>
        <v>0.5577651515151515</v>
      </c>
      <c r="I13" s="44">
        <f t="shared" si="0"/>
        <v>0.55625</v>
      </c>
      <c r="J13" s="44">
        <f t="shared" si="0"/>
        <v>0.5548986486486487</v>
      </c>
      <c r="K13" s="42">
        <f t="shared" si="2"/>
        <v>2.650485436893204</v>
      </c>
    </row>
    <row r="14" spans="1:11" s="30" customFormat="1" ht="12" customHeight="1">
      <c r="A14" s="33"/>
      <c r="B14" s="45">
        <v>1376</v>
      </c>
      <c r="C14" s="34"/>
      <c r="D14" s="29" t="s">
        <v>20</v>
      </c>
      <c r="E14" s="42">
        <v>2</v>
      </c>
      <c r="F14" s="42">
        <f>IF(E14=0,"",SUM($E$9:E14))</f>
        <v>23</v>
      </c>
      <c r="G14" s="42">
        <f t="shared" si="1"/>
        <v>133.2</v>
      </c>
      <c r="H14" s="44">
        <f t="shared" si="0"/>
        <v>0.5602904040404041</v>
      </c>
      <c r="I14" s="44">
        <f t="shared" si="0"/>
        <v>0.5586309523809524</v>
      </c>
      <c r="J14" s="44">
        <f t="shared" si="0"/>
        <v>0.5571509009009009</v>
      </c>
      <c r="K14" s="42">
        <f t="shared" si="2"/>
        <v>1.4</v>
      </c>
    </row>
    <row r="15" spans="1:11" s="30" customFormat="1" ht="12" customHeight="1">
      <c r="A15" s="33"/>
      <c r="B15" s="45">
        <v>1585</v>
      </c>
      <c r="C15" s="34"/>
      <c r="D15" s="47" t="s">
        <v>27</v>
      </c>
      <c r="E15" s="42">
        <v>2.8</v>
      </c>
      <c r="F15" s="42">
        <f>IF(E15=0,"",SUM($E$9:E15))</f>
        <v>25.8</v>
      </c>
      <c r="G15" s="42">
        <f t="shared" si="1"/>
        <v>130.39999999999998</v>
      </c>
      <c r="H15" s="44">
        <f t="shared" si="0"/>
        <v>0.5638257575757576</v>
      </c>
      <c r="I15" s="44">
        <f t="shared" si="0"/>
        <v>0.5619642857142857</v>
      </c>
      <c r="J15" s="44">
        <f t="shared" si="0"/>
        <v>0.560304054054054</v>
      </c>
      <c r="K15" s="42">
        <f t="shared" si="2"/>
        <v>7.464285714285714</v>
      </c>
    </row>
    <row r="16" spans="1:11" s="30" customFormat="1" ht="12" customHeight="1">
      <c r="A16" s="33"/>
      <c r="B16" s="45">
        <v>1730</v>
      </c>
      <c r="C16" s="34"/>
      <c r="D16" s="29" t="s">
        <v>20</v>
      </c>
      <c r="E16" s="42">
        <v>1.7</v>
      </c>
      <c r="F16" s="42">
        <f>IF(E16=0,"",SUM($E$9:E16))</f>
        <v>27.5</v>
      </c>
      <c r="G16" s="42">
        <f t="shared" si="1"/>
        <v>128.7</v>
      </c>
      <c r="H16" s="44">
        <f t="shared" si="0"/>
        <v>0.5659722222222222</v>
      </c>
      <c r="I16" s="44">
        <f t="shared" si="0"/>
        <v>0.5639880952380952</v>
      </c>
      <c r="J16" s="44">
        <f t="shared" si="0"/>
        <v>0.5622184684684685</v>
      </c>
      <c r="K16" s="42">
        <f t="shared" si="2"/>
        <v>8.529411764705882</v>
      </c>
    </row>
    <row r="17" spans="1:11" s="30" customFormat="1" ht="12" customHeight="1">
      <c r="A17" s="33"/>
      <c r="B17" s="45">
        <v>1756</v>
      </c>
      <c r="C17" s="34"/>
      <c r="D17" s="47" t="s">
        <v>18</v>
      </c>
      <c r="E17" s="42">
        <v>1</v>
      </c>
      <c r="F17" s="42">
        <f>IF(E17=0,"",SUM($E$9:E17))</f>
        <v>28.5</v>
      </c>
      <c r="G17" s="42">
        <f t="shared" si="1"/>
        <v>127.69999999999999</v>
      </c>
      <c r="H17" s="44">
        <f t="shared" si="0"/>
        <v>0.5672348484848485</v>
      </c>
      <c r="I17" s="44">
        <f t="shared" si="0"/>
        <v>0.5651785714285714</v>
      </c>
      <c r="J17" s="44">
        <f t="shared" si="0"/>
        <v>0.5633445945945946</v>
      </c>
      <c r="K17" s="42">
        <f t="shared" si="2"/>
        <v>2.6</v>
      </c>
    </row>
    <row r="18" spans="1:11" s="30" customFormat="1" ht="12" customHeight="1">
      <c r="A18" s="33"/>
      <c r="B18" s="45">
        <v>1793</v>
      </c>
      <c r="C18" s="34"/>
      <c r="D18" s="29" t="s">
        <v>17</v>
      </c>
      <c r="E18" s="42">
        <v>0.5</v>
      </c>
      <c r="F18" s="42">
        <f>IF(E18=0,"",SUM($E$9:E18))</f>
        <v>29</v>
      </c>
      <c r="G18" s="42">
        <f t="shared" si="1"/>
        <v>127.19999999999999</v>
      </c>
      <c r="H18" s="44">
        <f t="shared" si="0"/>
        <v>0.5678661616161617</v>
      </c>
      <c r="I18" s="44">
        <f t="shared" si="0"/>
        <v>0.5657738095238095</v>
      </c>
      <c r="J18" s="44">
        <f t="shared" si="0"/>
        <v>0.5639076576576576</v>
      </c>
      <c r="K18" s="42">
        <f t="shared" si="2"/>
        <v>7.4</v>
      </c>
    </row>
    <row r="19" spans="1:11" s="30" customFormat="1" ht="12" customHeight="1">
      <c r="A19" s="33"/>
      <c r="B19" s="45"/>
      <c r="C19" s="34"/>
      <c r="D19" s="50" t="s">
        <v>29</v>
      </c>
      <c r="E19" s="42"/>
      <c r="F19" s="42"/>
      <c r="G19" s="42"/>
      <c r="H19" s="44"/>
      <c r="I19" s="44"/>
      <c r="J19" s="44"/>
      <c r="K19" s="42"/>
    </row>
    <row r="20" spans="1:11" s="40" customFormat="1" ht="12" customHeight="1">
      <c r="A20" s="37"/>
      <c r="B20" s="46">
        <v>1848</v>
      </c>
      <c r="C20" s="39"/>
      <c r="D20" s="38" t="s">
        <v>28</v>
      </c>
      <c r="E20" s="41">
        <v>1.3</v>
      </c>
      <c r="F20" s="41">
        <f>IF(E20=0,"",SUM($E$9:E20))</f>
        <v>30.3</v>
      </c>
      <c r="G20" s="41">
        <f t="shared" si="1"/>
        <v>125.89999999999999</v>
      </c>
      <c r="H20" s="43">
        <f t="shared" si="0"/>
        <v>0.5695075757575757</v>
      </c>
      <c r="I20" s="43">
        <f t="shared" si="0"/>
        <v>0.5673214285714285</v>
      </c>
      <c r="J20" s="43">
        <f t="shared" si="0"/>
        <v>0.5653716216216216</v>
      </c>
      <c r="K20" s="41">
        <f>(B20-B18)/(E20*10)</f>
        <v>4.230769230769231</v>
      </c>
    </row>
    <row r="21" spans="1:11" s="30" customFormat="1" ht="12" customHeight="1">
      <c r="A21" s="33"/>
      <c r="B21" s="45">
        <v>1850</v>
      </c>
      <c r="C21" s="34"/>
      <c r="D21" s="47" t="s">
        <v>30</v>
      </c>
      <c r="E21" s="42">
        <v>0.7</v>
      </c>
      <c r="F21" s="42">
        <f>IF(E21=0,"",SUM($E$9:E21))</f>
        <v>31</v>
      </c>
      <c r="G21" s="42">
        <f t="shared" si="1"/>
        <v>125.19999999999999</v>
      </c>
      <c r="H21" s="44">
        <f t="shared" si="0"/>
        <v>0.5703914141414141</v>
      </c>
      <c r="I21" s="44">
        <f t="shared" si="0"/>
        <v>0.5681547619047619</v>
      </c>
      <c r="J21" s="44">
        <f t="shared" si="0"/>
        <v>0.5661599099099099</v>
      </c>
      <c r="K21" s="42">
        <f t="shared" si="2"/>
        <v>0.2857142857142857</v>
      </c>
    </row>
    <row r="22" spans="1:11" s="30" customFormat="1" ht="12" customHeight="1">
      <c r="A22" s="33"/>
      <c r="B22" s="45">
        <v>1356</v>
      </c>
      <c r="C22" s="34"/>
      <c r="D22" s="47" t="s">
        <v>15</v>
      </c>
      <c r="E22" s="42">
        <v>7.8</v>
      </c>
      <c r="F22" s="42">
        <f>IF(E22=0,"",SUM($E$9:E22))</f>
        <v>38.8</v>
      </c>
      <c r="G22" s="42">
        <f t="shared" si="1"/>
        <v>117.39999999999999</v>
      </c>
      <c r="H22" s="44">
        <f t="shared" si="0"/>
        <v>0.580239898989899</v>
      </c>
      <c r="I22" s="44">
        <f t="shared" si="0"/>
        <v>0.5774404761904762</v>
      </c>
      <c r="J22" s="44">
        <f t="shared" si="0"/>
        <v>0.5749436936936937</v>
      </c>
      <c r="K22" s="42">
        <f t="shared" si="2"/>
        <v>-6.333333333333333</v>
      </c>
    </row>
    <row r="23" spans="1:11" s="30" customFormat="1" ht="12" customHeight="1">
      <c r="A23" s="33"/>
      <c r="B23" s="45">
        <v>1358</v>
      </c>
      <c r="C23" s="34"/>
      <c r="D23" s="47" t="s">
        <v>16</v>
      </c>
      <c r="E23" s="42">
        <v>0.5</v>
      </c>
      <c r="F23" s="42">
        <f>IF(E23=0,"",SUM($E$9:E23))</f>
        <v>39.3</v>
      </c>
      <c r="G23" s="42">
        <f t="shared" si="1"/>
        <v>116.89999999999999</v>
      </c>
      <c r="H23" s="44">
        <f t="shared" si="0"/>
        <v>0.5808712121212121</v>
      </c>
      <c r="I23" s="44">
        <f t="shared" si="0"/>
        <v>0.5780357142857143</v>
      </c>
      <c r="J23" s="44">
        <f t="shared" si="0"/>
        <v>0.5755067567567568</v>
      </c>
      <c r="K23" s="42">
        <f t="shared" si="2"/>
        <v>0.4</v>
      </c>
    </row>
    <row r="24" spans="1:11" s="30" customFormat="1" ht="12" customHeight="1">
      <c r="A24" s="33"/>
      <c r="B24" s="45">
        <v>1332</v>
      </c>
      <c r="C24" s="34"/>
      <c r="D24" s="47" t="s">
        <v>32</v>
      </c>
      <c r="E24" s="42">
        <v>2.7</v>
      </c>
      <c r="F24" s="42">
        <f>IF(E24=0,"",SUM($E$9:E24))</f>
        <v>42</v>
      </c>
      <c r="G24" s="42">
        <f t="shared" si="1"/>
        <v>114.19999999999999</v>
      </c>
      <c r="H24" s="44">
        <f t="shared" si="0"/>
        <v>0.584280303030303</v>
      </c>
      <c r="I24" s="44">
        <f t="shared" si="0"/>
        <v>0.58125</v>
      </c>
      <c r="J24" s="44">
        <f t="shared" si="0"/>
        <v>0.5785472972972973</v>
      </c>
      <c r="K24" s="42">
        <f t="shared" si="2"/>
        <v>-0.9629629629629629</v>
      </c>
    </row>
    <row r="25" spans="1:11" s="30" customFormat="1" ht="12" customHeight="1">
      <c r="A25" s="33"/>
      <c r="B25" s="45">
        <v>1307</v>
      </c>
      <c r="C25" s="34"/>
      <c r="D25" s="47" t="s">
        <v>33</v>
      </c>
      <c r="E25" s="42">
        <v>0.4</v>
      </c>
      <c r="F25" s="42">
        <f>IF(E25=0,"",SUM($E$9:E25))</f>
        <v>42.4</v>
      </c>
      <c r="G25" s="42">
        <f t="shared" si="1"/>
        <v>113.79999999999998</v>
      </c>
      <c r="H25" s="44">
        <f t="shared" si="0"/>
        <v>0.5847853535353535</v>
      </c>
      <c r="I25" s="44">
        <f t="shared" si="0"/>
        <v>0.5817261904761905</v>
      </c>
      <c r="J25" s="44">
        <f t="shared" si="0"/>
        <v>0.5789977477477477</v>
      </c>
      <c r="K25" s="42">
        <f t="shared" si="2"/>
        <v>-6.25</v>
      </c>
    </row>
    <row r="26" spans="1:11" s="30" customFormat="1" ht="12" customHeight="1">
      <c r="A26" s="33"/>
      <c r="B26" s="45">
        <v>1292</v>
      </c>
      <c r="C26" s="34"/>
      <c r="D26" s="29" t="s">
        <v>14</v>
      </c>
      <c r="E26" s="42">
        <v>0.4</v>
      </c>
      <c r="F26" s="42">
        <f>IF(E26=0,"",SUM($E$9:E26))</f>
        <v>42.8</v>
      </c>
      <c r="G26" s="42">
        <f t="shared" si="1"/>
        <v>113.39999999999999</v>
      </c>
      <c r="H26" s="44">
        <f t="shared" si="0"/>
        <v>0.585290404040404</v>
      </c>
      <c r="I26" s="44">
        <f t="shared" si="0"/>
        <v>0.582202380952381</v>
      </c>
      <c r="J26" s="44">
        <f t="shared" si="0"/>
        <v>0.5794481981981981</v>
      </c>
      <c r="K26" s="42">
        <f t="shared" si="2"/>
        <v>-3.75</v>
      </c>
    </row>
    <row r="27" spans="1:11" s="30" customFormat="1" ht="12" customHeight="1">
      <c r="A27" s="33"/>
      <c r="B27" s="45">
        <v>1216</v>
      </c>
      <c r="C27" s="34"/>
      <c r="D27" s="29" t="s">
        <v>34</v>
      </c>
      <c r="E27" s="42">
        <v>0.6</v>
      </c>
      <c r="F27" s="42">
        <f>IF(E27=0,"",SUM($E$9:E27))</f>
        <v>43.4</v>
      </c>
      <c r="G27" s="42">
        <f t="shared" si="1"/>
        <v>112.79999999999998</v>
      </c>
      <c r="H27" s="44">
        <f t="shared" si="0"/>
        <v>0.5860479797979798</v>
      </c>
      <c r="I27" s="44">
        <f t="shared" si="0"/>
        <v>0.5829166666666666</v>
      </c>
      <c r="J27" s="44">
        <f t="shared" si="0"/>
        <v>0.5801238738738739</v>
      </c>
      <c r="K27" s="42">
        <f t="shared" si="2"/>
        <v>-12.666666666666666</v>
      </c>
    </row>
    <row r="28" spans="1:11" s="30" customFormat="1" ht="12" customHeight="1">
      <c r="A28" s="33"/>
      <c r="B28" s="29">
        <v>1207</v>
      </c>
      <c r="C28" s="34"/>
      <c r="D28" s="29" t="s">
        <v>16</v>
      </c>
      <c r="E28" s="42">
        <v>0.4</v>
      </c>
      <c r="F28" s="42">
        <f>IF(E28=0,"",SUM($E$9:E28))</f>
        <v>43.8</v>
      </c>
      <c r="G28" s="42">
        <f t="shared" si="1"/>
        <v>112.39999999999999</v>
      </c>
      <c r="H28" s="44">
        <f t="shared" si="0"/>
        <v>0.5865530303030303</v>
      </c>
      <c r="I28" s="44">
        <f t="shared" si="0"/>
        <v>0.5833928571428572</v>
      </c>
      <c r="J28" s="44">
        <f t="shared" si="0"/>
        <v>0.5805743243243243</v>
      </c>
      <c r="K28" s="42">
        <f t="shared" si="2"/>
        <v>-2.25</v>
      </c>
    </row>
    <row r="29" spans="1:11" s="30" customFormat="1" ht="12" customHeight="1">
      <c r="A29" s="33"/>
      <c r="B29" s="29">
        <v>1192</v>
      </c>
      <c r="C29" s="34"/>
      <c r="D29" s="47" t="s">
        <v>35</v>
      </c>
      <c r="E29" s="42">
        <v>1.9</v>
      </c>
      <c r="F29" s="42">
        <f>IF(E29=0,"",SUM($E$9:E29))</f>
        <v>45.699999999999996</v>
      </c>
      <c r="G29" s="42">
        <f t="shared" si="1"/>
        <v>110.5</v>
      </c>
      <c r="H29" s="44">
        <f t="shared" si="0"/>
        <v>0.5889520202020202</v>
      </c>
      <c r="I29" s="44">
        <f t="shared" si="0"/>
        <v>0.5856547619047618</v>
      </c>
      <c r="J29" s="44">
        <f t="shared" si="0"/>
        <v>0.5827139639639639</v>
      </c>
      <c r="K29" s="42">
        <f t="shared" si="2"/>
        <v>-0.7894736842105263</v>
      </c>
    </row>
    <row r="30" spans="1:11" s="30" customFormat="1" ht="12" customHeight="1">
      <c r="A30" s="33"/>
      <c r="B30" s="29">
        <v>1188</v>
      </c>
      <c r="C30" s="34"/>
      <c r="D30" s="47" t="s">
        <v>36</v>
      </c>
      <c r="E30" s="42">
        <v>0.6</v>
      </c>
      <c r="F30" s="42">
        <f>IF(E30=0,"",SUM($E$9:E30))</f>
        <v>46.3</v>
      </c>
      <c r="G30" s="42">
        <f t="shared" si="1"/>
        <v>109.89999999999999</v>
      </c>
      <c r="H30" s="44">
        <f t="shared" si="0"/>
        <v>0.5897095959595959</v>
      </c>
      <c r="I30" s="44">
        <f t="shared" si="0"/>
        <v>0.5863690476190476</v>
      </c>
      <c r="J30" s="44">
        <f t="shared" si="0"/>
        <v>0.5833896396396396</v>
      </c>
      <c r="K30" s="42">
        <f t="shared" si="2"/>
        <v>-0.6666666666666666</v>
      </c>
    </row>
    <row r="31" spans="1:11" s="40" customFormat="1" ht="12" customHeight="1">
      <c r="A31" s="37"/>
      <c r="B31" s="38">
        <v>1215</v>
      </c>
      <c r="C31" s="39"/>
      <c r="D31" s="38" t="s">
        <v>37</v>
      </c>
      <c r="E31" s="41">
        <v>1.2</v>
      </c>
      <c r="F31" s="41">
        <f>IF(E31=0,"",SUM($E$9:E31))</f>
        <v>47.5</v>
      </c>
      <c r="G31" s="41">
        <f t="shared" si="1"/>
        <v>108.69999999999999</v>
      </c>
      <c r="H31" s="43">
        <f t="shared" si="0"/>
        <v>0.5912247474747475</v>
      </c>
      <c r="I31" s="43">
        <f t="shared" si="0"/>
        <v>0.5877976190476191</v>
      </c>
      <c r="J31" s="43">
        <f t="shared" si="0"/>
        <v>0.584740990990991</v>
      </c>
      <c r="K31" s="41">
        <f t="shared" si="2"/>
        <v>2.25</v>
      </c>
    </row>
    <row r="32" spans="1:11" s="30" customFormat="1" ht="12" customHeight="1">
      <c r="A32" s="33"/>
      <c r="B32" s="29">
        <v>1183</v>
      </c>
      <c r="C32" s="34"/>
      <c r="D32" s="29" t="s">
        <v>16</v>
      </c>
      <c r="E32" s="42">
        <v>0.7</v>
      </c>
      <c r="F32" s="42">
        <f>IF(E32=0,"",SUM($E$9:E32))</f>
        <v>48.2</v>
      </c>
      <c r="G32" s="42">
        <f t="shared" si="1"/>
        <v>107.99999999999999</v>
      </c>
      <c r="H32" s="44">
        <f t="shared" si="0"/>
        <v>0.5921085858585858</v>
      </c>
      <c r="I32" s="44">
        <f t="shared" si="0"/>
        <v>0.5886309523809524</v>
      </c>
      <c r="J32" s="44">
        <f t="shared" si="0"/>
        <v>0.5855292792792792</v>
      </c>
      <c r="K32" s="42">
        <f t="shared" si="2"/>
        <v>-4.571428571428571</v>
      </c>
    </row>
    <row r="33" spans="1:11" s="30" customFormat="1" ht="12" customHeight="1">
      <c r="A33" s="33"/>
      <c r="B33" s="29">
        <v>1158</v>
      </c>
      <c r="C33" s="34"/>
      <c r="D33" s="29" t="s">
        <v>38</v>
      </c>
      <c r="E33" s="42">
        <v>2.5</v>
      </c>
      <c r="F33" s="42">
        <f>IF(E33=0,"",SUM($E$9:E33))</f>
        <v>50.7</v>
      </c>
      <c r="G33" s="42">
        <f t="shared" si="1"/>
        <v>105.49999999999999</v>
      </c>
      <c r="H33" s="44">
        <f t="shared" si="0"/>
        <v>0.5952651515151515</v>
      </c>
      <c r="I33" s="44">
        <f t="shared" si="0"/>
        <v>0.5916071428571429</v>
      </c>
      <c r="J33" s="44">
        <f t="shared" si="0"/>
        <v>0.5883445945945946</v>
      </c>
      <c r="K33" s="42">
        <f t="shared" si="2"/>
        <v>-1</v>
      </c>
    </row>
    <row r="34" spans="1:11" s="30" customFormat="1" ht="12" customHeight="1">
      <c r="A34" s="33"/>
      <c r="B34" s="29">
        <v>1154</v>
      </c>
      <c r="C34" s="34"/>
      <c r="D34" s="29" t="s">
        <v>13</v>
      </c>
      <c r="E34" s="42">
        <v>0.3</v>
      </c>
      <c r="F34" s="42">
        <f>IF(E34=0,"",SUM($E$9:E34))</f>
        <v>51</v>
      </c>
      <c r="G34" s="42">
        <f t="shared" si="1"/>
        <v>105.19999999999999</v>
      </c>
      <c r="H34" s="44">
        <f t="shared" si="0"/>
        <v>0.5956439393939394</v>
      </c>
      <c r="I34" s="44">
        <f t="shared" si="0"/>
        <v>0.5919642857142857</v>
      </c>
      <c r="J34" s="44">
        <f t="shared" si="0"/>
        <v>0.5886824324324325</v>
      </c>
      <c r="K34" s="42">
        <f t="shared" si="2"/>
        <v>-1.3333333333333333</v>
      </c>
    </row>
    <row r="35" spans="1:11" s="40" customFormat="1" ht="12" customHeight="1">
      <c r="A35" s="37"/>
      <c r="B35" s="38">
        <v>1258</v>
      </c>
      <c r="C35" s="39"/>
      <c r="D35" s="38" t="s">
        <v>39</v>
      </c>
      <c r="E35" s="41">
        <v>2.2</v>
      </c>
      <c r="F35" s="41">
        <f>IF(E35=0,"",SUM($E$9:E35))</f>
        <v>53.2</v>
      </c>
      <c r="G35" s="41">
        <f t="shared" si="1"/>
        <v>102.99999999999999</v>
      </c>
      <c r="H35" s="43">
        <f t="shared" si="0"/>
        <v>0.5984217171717172</v>
      </c>
      <c r="I35" s="43">
        <f t="shared" si="0"/>
        <v>0.5945833333333334</v>
      </c>
      <c r="J35" s="43">
        <f t="shared" si="0"/>
        <v>0.5911599099099099</v>
      </c>
      <c r="K35" s="41">
        <f t="shared" si="2"/>
        <v>4.7272727272727275</v>
      </c>
    </row>
    <row r="36" spans="1:11" s="36" customFormat="1" ht="12.75">
      <c r="A36" s="33"/>
      <c r="B36" s="29">
        <v>1207</v>
      </c>
      <c r="C36" s="34"/>
      <c r="D36" s="29" t="s">
        <v>40</v>
      </c>
      <c r="E36" s="42">
        <v>1.2</v>
      </c>
      <c r="F36" s="42">
        <f>IF(E36=0,"",SUM($E$9:E36))</f>
        <v>54.400000000000006</v>
      </c>
      <c r="G36" s="42">
        <f t="shared" si="1"/>
        <v>101.79999999999998</v>
      </c>
      <c r="H36" s="44">
        <f t="shared" si="0"/>
        <v>0.5999368686868687</v>
      </c>
      <c r="I36" s="44">
        <f t="shared" si="0"/>
        <v>0.5960119047619048</v>
      </c>
      <c r="J36" s="44">
        <f t="shared" si="0"/>
        <v>0.5925112612612613</v>
      </c>
      <c r="K36" s="42">
        <f t="shared" si="2"/>
        <v>-4.25</v>
      </c>
    </row>
    <row r="37" spans="1:11" s="36" customFormat="1" ht="12.75">
      <c r="A37" s="33"/>
      <c r="B37" s="29">
        <v>1117</v>
      </c>
      <c r="C37" s="34"/>
      <c r="D37" s="29" t="s">
        <v>41</v>
      </c>
      <c r="E37" s="42">
        <v>3.5</v>
      </c>
      <c r="F37" s="42">
        <f>IF(E37=0,"",SUM($E$9:E37))</f>
        <v>57.900000000000006</v>
      </c>
      <c r="G37" s="42">
        <f t="shared" si="1"/>
        <v>98.29999999999998</v>
      </c>
      <c r="H37" s="44">
        <f aca="true" t="shared" si="3" ref="H37:J80">IF($E37=0,"",+$F37*3600/H$6/86400+$H$8)</f>
        <v>0.6043560606060606</v>
      </c>
      <c r="I37" s="44">
        <f t="shared" si="3"/>
        <v>0.6001785714285715</v>
      </c>
      <c r="J37" s="44">
        <f t="shared" si="3"/>
        <v>0.5964527027027027</v>
      </c>
      <c r="K37" s="42">
        <f t="shared" si="2"/>
        <v>-2.5714285714285716</v>
      </c>
    </row>
    <row r="38" spans="1:11" s="36" customFormat="1" ht="12.75">
      <c r="A38" s="33"/>
      <c r="B38" s="29">
        <v>1087</v>
      </c>
      <c r="C38" s="34"/>
      <c r="D38" s="29" t="s">
        <v>42</v>
      </c>
      <c r="E38" s="42">
        <v>0.9</v>
      </c>
      <c r="F38" s="42">
        <f>IF(E38=0,"",SUM($E$9:E38))</f>
        <v>58.800000000000004</v>
      </c>
      <c r="G38" s="42">
        <f t="shared" si="1"/>
        <v>97.39999999999998</v>
      </c>
      <c r="H38" s="44">
        <f t="shared" si="3"/>
        <v>0.6054924242424242</v>
      </c>
      <c r="I38" s="44">
        <f t="shared" si="3"/>
        <v>0.6012500000000001</v>
      </c>
      <c r="J38" s="44">
        <f t="shared" si="3"/>
        <v>0.5974662162162162</v>
      </c>
      <c r="K38" s="42">
        <f t="shared" si="2"/>
        <v>-3.3333333333333335</v>
      </c>
    </row>
    <row r="39" spans="1:11" s="36" customFormat="1" ht="12.75">
      <c r="A39" s="33"/>
      <c r="B39" s="29">
        <v>1052</v>
      </c>
      <c r="C39" s="34"/>
      <c r="D39" s="29" t="s">
        <v>43</v>
      </c>
      <c r="E39" s="42">
        <v>2.3</v>
      </c>
      <c r="F39" s="42">
        <f>IF(E39=0,"",SUM($E$9:E39))</f>
        <v>61.1</v>
      </c>
      <c r="G39" s="42">
        <f t="shared" si="1"/>
        <v>95.1</v>
      </c>
      <c r="H39" s="44">
        <f t="shared" si="3"/>
        <v>0.6083964646464647</v>
      </c>
      <c r="I39" s="44">
        <f t="shared" si="3"/>
        <v>0.6039880952380953</v>
      </c>
      <c r="J39" s="44">
        <f t="shared" si="3"/>
        <v>0.6000563063063064</v>
      </c>
      <c r="K39" s="42">
        <f t="shared" si="2"/>
        <v>-1.5217391304347827</v>
      </c>
    </row>
    <row r="40" spans="1:11" s="36" customFormat="1" ht="12.75">
      <c r="A40" s="33"/>
      <c r="B40" s="29">
        <v>983</v>
      </c>
      <c r="C40" s="34"/>
      <c r="D40" s="29" t="s">
        <v>44</v>
      </c>
      <c r="E40" s="42">
        <v>1.9</v>
      </c>
      <c r="F40" s="42">
        <f>IF(E40=0,"",SUM($E$9:E40))</f>
        <v>63</v>
      </c>
      <c r="G40" s="42">
        <f t="shared" si="1"/>
        <v>93.19999999999999</v>
      </c>
      <c r="H40" s="44">
        <f t="shared" si="3"/>
        <v>0.6107954545454546</v>
      </c>
      <c r="I40" s="44">
        <f t="shared" si="3"/>
        <v>0.60625</v>
      </c>
      <c r="J40" s="44">
        <f t="shared" si="3"/>
        <v>0.6021959459459459</v>
      </c>
      <c r="K40" s="42">
        <f t="shared" si="2"/>
        <v>-3.6315789473684212</v>
      </c>
    </row>
    <row r="41" spans="1:11" s="36" customFormat="1" ht="12.75">
      <c r="A41" s="33"/>
      <c r="B41" s="29">
        <v>991</v>
      </c>
      <c r="C41" s="34"/>
      <c r="D41" s="29" t="s">
        <v>45</v>
      </c>
      <c r="E41" s="42">
        <v>0.3</v>
      </c>
      <c r="F41" s="42">
        <f>IF(E41=0,"",SUM($E$9:E41))</f>
        <v>63.3</v>
      </c>
      <c r="G41" s="42">
        <f t="shared" si="1"/>
        <v>92.89999999999999</v>
      </c>
      <c r="H41" s="44">
        <f t="shared" si="3"/>
        <v>0.6111742424242425</v>
      </c>
      <c r="I41" s="44">
        <f t="shared" si="3"/>
        <v>0.6066071428571429</v>
      </c>
      <c r="J41" s="44">
        <f t="shared" si="3"/>
        <v>0.6025337837837837</v>
      </c>
      <c r="K41" s="42">
        <f t="shared" si="2"/>
        <v>2.6666666666666665</v>
      </c>
    </row>
    <row r="42" spans="1:11" s="31" customFormat="1" ht="12.75">
      <c r="A42" s="37"/>
      <c r="B42" s="38">
        <v>1067</v>
      </c>
      <c r="C42" s="39"/>
      <c r="D42" s="38" t="s">
        <v>46</v>
      </c>
      <c r="E42" s="41">
        <v>1</v>
      </c>
      <c r="F42" s="41">
        <f>IF(E42=0,"",SUM($E$9:E42))</f>
        <v>64.3</v>
      </c>
      <c r="G42" s="41">
        <f t="shared" si="1"/>
        <v>91.89999999999999</v>
      </c>
      <c r="H42" s="43">
        <f t="shared" si="3"/>
        <v>0.6124368686868686</v>
      </c>
      <c r="I42" s="43">
        <f t="shared" si="3"/>
        <v>0.6077976190476191</v>
      </c>
      <c r="J42" s="43">
        <f t="shared" si="3"/>
        <v>0.6036599099099099</v>
      </c>
      <c r="K42" s="41">
        <f t="shared" si="2"/>
        <v>7.6</v>
      </c>
    </row>
    <row r="43" spans="1:11" s="36" customFormat="1" ht="12.75">
      <c r="A43" s="33"/>
      <c r="B43" s="29">
        <v>1038</v>
      </c>
      <c r="C43" s="34"/>
      <c r="D43" s="47" t="s">
        <v>47</v>
      </c>
      <c r="E43" s="42">
        <v>0.6</v>
      </c>
      <c r="F43" s="42">
        <f>IF(E43=0,"",SUM($E$9:E43))</f>
        <v>64.89999999999999</v>
      </c>
      <c r="G43" s="42">
        <f t="shared" si="1"/>
        <v>91.3</v>
      </c>
      <c r="H43" s="44">
        <f t="shared" si="3"/>
        <v>0.6131944444444444</v>
      </c>
      <c r="I43" s="44">
        <f t="shared" si="3"/>
        <v>0.6085119047619048</v>
      </c>
      <c r="J43" s="44">
        <f t="shared" si="3"/>
        <v>0.6043355855855855</v>
      </c>
      <c r="K43" s="42">
        <f t="shared" si="2"/>
        <v>-4.833333333333333</v>
      </c>
    </row>
    <row r="44" spans="1:11" s="36" customFormat="1" ht="12.75">
      <c r="A44" s="33"/>
      <c r="B44" s="29">
        <v>1001</v>
      </c>
      <c r="C44" s="34"/>
      <c r="D44" s="47" t="s">
        <v>48</v>
      </c>
      <c r="E44" s="42">
        <v>0.5</v>
      </c>
      <c r="F44" s="42">
        <f>IF(E44=0,"",SUM($E$9:E44))</f>
        <v>65.39999999999999</v>
      </c>
      <c r="G44" s="42">
        <f t="shared" si="1"/>
        <v>90.8</v>
      </c>
      <c r="H44" s="44">
        <f t="shared" si="3"/>
        <v>0.6138257575757575</v>
      </c>
      <c r="I44" s="44">
        <f t="shared" si="3"/>
        <v>0.6091071428571428</v>
      </c>
      <c r="J44" s="44">
        <f t="shared" si="3"/>
        <v>0.6048986486486486</v>
      </c>
      <c r="K44" s="42">
        <f t="shared" si="2"/>
        <v>-7.4</v>
      </c>
    </row>
    <row r="45" spans="1:11" s="36" customFormat="1" ht="12.75">
      <c r="A45" s="33"/>
      <c r="B45" s="29">
        <v>964</v>
      </c>
      <c r="C45" s="34"/>
      <c r="D45" s="29" t="s">
        <v>49</v>
      </c>
      <c r="E45" s="42">
        <v>0.9</v>
      </c>
      <c r="F45" s="42">
        <f>IF(E45=0,"",SUM($E$9:E45))</f>
        <v>66.3</v>
      </c>
      <c r="G45" s="42">
        <f t="shared" si="1"/>
        <v>89.89999999999999</v>
      </c>
      <c r="H45" s="44">
        <f t="shared" si="3"/>
        <v>0.6149621212121212</v>
      </c>
      <c r="I45" s="44">
        <f t="shared" si="3"/>
        <v>0.6101785714285715</v>
      </c>
      <c r="J45" s="44">
        <f t="shared" si="3"/>
        <v>0.6059121621621621</v>
      </c>
      <c r="K45" s="42">
        <f t="shared" si="2"/>
        <v>-4.111111111111111</v>
      </c>
    </row>
    <row r="46" spans="1:11" s="31" customFormat="1" ht="12.75">
      <c r="A46" s="37"/>
      <c r="B46" s="38">
        <v>967</v>
      </c>
      <c r="C46" s="39"/>
      <c r="D46" s="38" t="s">
        <v>50</v>
      </c>
      <c r="E46" s="41">
        <v>1.8</v>
      </c>
      <c r="F46" s="41">
        <f>IF(E46=0,"",SUM($E$9:E46))</f>
        <v>68.1</v>
      </c>
      <c r="G46" s="41">
        <f t="shared" si="1"/>
        <v>88.1</v>
      </c>
      <c r="H46" s="43">
        <f t="shared" si="3"/>
        <v>0.6172348484848484</v>
      </c>
      <c r="I46" s="43">
        <f t="shared" si="3"/>
        <v>0.6123214285714286</v>
      </c>
      <c r="J46" s="43">
        <f t="shared" si="3"/>
        <v>0.6079391891891892</v>
      </c>
      <c r="K46" s="41">
        <f t="shared" si="2"/>
        <v>0.16666666666666666</v>
      </c>
    </row>
    <row r="47" spans="1:11" s="36" customFormat="1" ht="12.75">
      <c r="A47" s="33"/>
      <c r="B47" s="29">
        <v>997</v>
      </c>
      <c r="C47" s="34"/>
      <c r="D47" s="29" t="s">
        <v>51</v>
      </c>
      <c r="E47" s="42">
        <v>0.6</v>
      </c>
      <c r="F47" s="42">
        <f>IF(E47=0,"",SUM($E$9:E47))</f>
        <v>68.69999999999999</v>
      </c>
      <c r="G47" s="42">
        <f t="shared" si="1"/>
        <v>87.5</v>
      </c>
      <c r="H47" s="44">
        <f t="shared" si="3"/>
        <v>0.6179924242424242</v>
      </c>
      <c r="I47" s="44">
        <f t="shared" si="3"/>
        <v>0.6130357142857142</v>
      </c>
      <c r="J47" s="44">
        <f t="shared" si="3"/>
        <v>0.6086148648648648</v>
      </c>
      <c r="K47" s="42">
        <f t="shared" si="2"/>
        <v>5</v>
      </c>
    </row>
    <row r="48" spans="1:11" s="36" customFormat="1" ht="12.75">
      <c r="A48" s="33"/>
      <c r="B48" s="29">
        <v>1195</v>
      </c>
      <c r="C48" s="34"/>
      <c r="D48" s="29" t="s">
        <v>52</v>
      </c>
      <c r="E48" s="42">
        <v>2.8</v>
      </c>
      <c r="F48" s="42">
        <f>IF(E48=0,"",SUM($E$9:E48))</f>
        <v>71.49999999999999</v>
      </c>
      <c r="G48" s="42">
        <f t="shared" si="1"/>
        <v>84.7</v>
      </c>
      <c r="H48" s="44">
        <f t="shared" si="3"/>
        <v>0.6215277777777778</v>
      </c>
      <c r="I48" s="44">
        <f t="shared" si="3"/>
        <v>0.6163690476190476</v>
      </c>
      <c r="J48" s="44">
        <f t="shared" si="3"/>
        <v>0.6117680180180181</v>
      </c>
      <c r="K48" s="42">
        <f t="shared" si="2"/>
        <v>7.071428571428571</v>
      </c>
    </row>
    <row r="49" spans="1:11" s="31" customFormat="1" ht="12.75">
      <c r="A49" s="37"/>
      <c r="B49" s="38">
        <v>1207</v>
      </c>
      <c r="C49" s="39"/>
      <c r="D49" s="38" t="s">
        <v>53</v>
      </c>
      <c r="E49" s="41">
        <v>0.7</v>
      </c>
      <c r="F49" s="41">
        <f>IF(E49=0,"",SUM($E$9:E49))</f>
        <v>72.19999999999999</v>
      </c>
      <c r="G49" s="41">
        <f t="shared" si="1"/>
        <v>84</v>
      </c>
      <c r="H49" s="43">
        <f t="shared" si="3"/>
        <v>0.6224116161616161</v>
      </c>
      <c r="I49" s="43">
        <f t="shared" si="3"/>
        <v>0.617202380952381</v>
      </c>
      <c r="J49" s="43">
        <f t="shared" si="3"/>
        <v>0.6125563063063063</v>
      </c>
      <c r="K49" s="41">
        <f t="shared" si="2"/>
        <v>1.7142857142857142</v>
      </c>
    </row>
    <row r="50" spans="1:11" s="36" customFormat="1" ht="12.75">
      <c r="A50" s="33"/>
      <c r="B50" s="29">
        <v>1217</v>
      </c>
      <c r="C50" s="34"/>
      <c r="D50" s="29" t="s">
        <v>54</v>
      </c>
      <c r="E50" s="42">
        <v>1.1</v>
      </c>
      <c r="F50" s="42">
        <f>IF(E50=0,"",SUM($E$9:E50))</f>
        <v>73.29999999999998</v>
      </c>
      <c r="G50" s="42">
        <f t="shared" si="1"/>
        <v>82.9</v>
      </c>
      <c r="H50" s="44">
        <f t="shared" si="3"/>
        <v>0.623800505050505</v>
      </c>
      <c r="I50" s="44">
        <f t="shared" si="3"/>
        <v>0.6185119047619048</v>
      </c>
      <c r="J50" s="44">
        <f t="shared" si="3"/>
        <v>0.613795045045045</v>
      </c>
      <c r="K50" s="42">
        <f t="shared" si="2"/>
        <v>0.9090909090909091</v>
      </c>
    </row>
    <row r="51" spans="1:11" s="36" customFormat="1" ht="12.75">
      <c r="A51" s="33"/>
      <c r="B51" s="29">
        <v>1168</v>
      </c>
      <c r="C51" s="34"/>
      <c r="D51" s="29" t="s">
        <v>55</v>
      </c>
      <c r="E51" s="42">
        <v>1.9</v>
      </c>
      <c r="F51" s="42">
        <f>IF(E51=0,"",SUM($E$9:E51))</f>
        <v>75.19999999999999</v>
      </c>
      <c r="G51" s="42">
        <f t="shared" si="1"/>
        <v>81</v>
      </c>
      <c r="H51" s="44">
        <f t="shared" si="3"/>
        <v>0.6261994949494949</v>
      </c>
      <c r="I51" s="44">
        <f t="shared" si="3"/>
        <v>0.6207738095238096</v>
      </c>
      <c r="J51" s="44">
        <f t="shared" si="3"/>
        <v>0.6159346846846847</v>
      </c>
      <c r="K51" s="42">
        <f t="shared" si="2"/>
        <v>-2.5789473684210527</v>
      </c>
    </row>
    <row r="52" spans="1:11" s="36" customFormat="1" ht="12.75">
      <c r="A52" s="33"/>
      <c r="B52" s="29">
        <v>1152</v>
      </c>
      <c r="C52" s="34"/>
      <c r="D52" s="47" t="s">
        <v>56</v>
      </c>
      <c r="E52" s="42">
        <v>0.5</v>
      </c>
      <c r="F52" s="42">
        <f>IF(E52=0,"",SUM($E$9:E52))</f>
        <v>75.69999999999999</v>
      </c>
      <c r="G52" s="42">
        <f t="shared" si="1"/>
        <v>80.5</v>
      </c>
      <c r="H52" s="44">
        <f t="shared" si="3"/>
        <v>0.626830808080808</v>
      </c>
      <c r="I52" s="44">
        <f t="shared" si="3"/>
        <v>0.6213690476190477</v>
      </c>
      <c r="J52" s="44">
        <f t="shared" si="3"/>
        <v>0.6164977477477478</v>
      </c>
      <c r="K52" s="42">
        <f t="shared" si="2"/>
        <v>-3.2</v>
      </c>
    </row>
    <row r="53" spans="1:11" s="36" customFormat="1" ht="12.75">
      <c r="A53" s="33"/>
      <c r="B53" s="29">
        <v>1151</v>
      </c>
      <c r="C53" s="34"/>
      <c r="D53" s="29" t="s">
        <v>57</v>
      </c>
      <c r="E53" s="42">
        <v>0.9</v>
      </c>
      <c r="F53" s="42">
        <f>IF(E53=0,"",SUM($E$9:E53))</f>
        <v>76.6</v>
      </c>
      <c r="G53" s="42">
        <f t="shared" si="1"/>
        <v>79.6</v>
      </c>
      <c r="H53" s="44">
        <f t="shared" si="3"/>
        <v>0.6279671717171718</v>
      </c>
      <c r="I53" s="44">
        <f t="shared" si="3"/>
        <v>0.6224404761904762</v>
      </c>
      <c r="J53" s="44">
        <f t="shared" si="3"/>
        <v>0.6175112612612612</v>
      </c>
      <c r="K53" s="42">
        <f t="shared" si="2"/>
        <v>-0.1111111111111111</v>
      </c>
    </row>
    <row r="54" spans="1:11" s="31" customFormat="1" ht="12.75">
      <c r="A54" s="37"/>
      <c r="B54" s="38">
        <v>1211</v>
      </c>
      <c r="C54" s="39"/>
      <c r="D54" s="38" t="s">
        <v>58</v>
      </c>
      <c r="E54" s="41">
        <v>1.6</v>
      </c>
      <c r="F54" s="41">
        <f>IF(E54=0,"",SUM($E$9:E54))</f>
        <v>78.19999999999999</v>
      </c>
      <c r="G54" s="41">
        <f t="shared" si="1"/>
        <v>78</v>
      </c>
      <c r="H54" s="43">
        <f t="shared" si="3"/>
        <v>0.6299873737373737</v>
      </c>
      <c r="I54" s="43">
        <f t="shared" si="3"/>
        <v>0.6243452380952381</v>
      </c>
      <c r="J54" s="43">
        <f t="shared" si="3"/>
        <v>0.619313063063063</v>
      </c>
      <c r="K54" s="41">
        <f t="shared" si="2"/>
        <v>3.75</v>
      </c>
    </row>
    <row r="55" spans="1:11" s="36" customFormat="1" ht="12.75">
      <c r="A55" s="33"/>
      <c r="B55" s="29">
        <v>1235</v>
      </c>
      <c r="C55" s="34"/>
      <c r="D55" s="29" t="s">
        <v>59</v>
      </c>
      <c r="E55" s="42">
        <v>2.9</v>
      </c>
      <c r="F55" s="42">
        <f>IF(E55=0,"",SUM($E$9:E55))</f>
        <v>81.1</v>
      </c>
      <c r="G55" s="42">
        <f t="shared" si="1"/>
        <v>75.1</v>
      </c>
      <c r="H55" s="44">
        <f t="shared" si="3"/>
        <v>0.6336489898989899</v>
      </c>
      <c r="I55" s="44">
        <f t="shared" si="3"/>
        <v>0.6277976190476191</v>
      </c>
      <c r="J55" s="44">
        <f t="shared" si="3"/>
        <v>0.6225788288288289</v>
      </c>
      <c r="K55" s="42">
        <f t="shared" si="2"/>
        <v>0.8275862068965517</v>
      </c>
    </row>
    <row r="56" spans="1:11" s="36" customFormat="1" ht="12.75">
      <c r="A56" s="33"/>
      <c r="B56" s="29">
        <v>1210</v>
      </c>
      <c r="C56" s="34"/>
      <c r="D56" s="29" t="s">
        <v>60</v>
      </c>
      <c r="E56" s="42">
        <v>1.6</v>
      </c>
      <c r="F56" s="42">
        <f>IF(E56=0,"",SUM($E$9:E56))</f>
        <v>82.69999999999999</v>
      </c>
      <c r="G56" s="42">
        <f t="shared" si="1"/>
        <v>73.5</v>
      </c>
      <c r="H56" s="44">
        <f t="shared" si="3"/>
        <v>0.6356691919191919</v>
      </c>
      <c r="I56" s="44">
        <f t="shared" si="3"/>
        <v>0.629702380952381</v>
      </c>
      <c r="J56" s="44">
        <f t="shared" si="3"/>
        <v>0.6243806306306307</v>
      </c>
      <c r="K56" s="42">
        <f t="shared" si="2"/>
        <v>-1.5625</v>
      </c>
    </row>
    <row r="57" spans="1:11" s="36" customFormat="1" ht="12.75">
      <c r="A57" s="33"/>
      <c r="B57" s="29">
        <v>1204</v>
      </c>
      <c r="C57" s="34"/>
      <c r="D57" s="29" t="s">
        <v>61</v>
      </c>
      <c r="E57" s="42">
        <v>0.4</v>
      </c>
      <c r="F57" s="42">
        <f>IF(E57=0,"",SUM($E$9:E57))</f>
        <v>83.1</v>
      </c>
      <c r="G57" s="42">
        <f t="shared" si="1"/>
        <v>73.1</v>
      </c>
      <c r="H57" s="44">
        <f t="shared" si="3"/>
        <v>0.6361742424242425</v>
      </c>
      <c r="I57" s="44">
        <f t="shared" si="3"/>
        <v>0.6301785714285715</v>
      </c>
      <c r="J57" s="44">
        <f t="shared" si="3"/>
        <v>0.6248310810810811</v>
      </c>
      <c r="K57" s="42">
        <f t="shared" si="2"/>
        <v>-1.5</v>
      </c>
    </row>
    <row r="58" spans="1:11" s="36" customFormat="1" ht="12.75">
      <c r="A58" s="33"/>
      <c r="B58" s="29">
        <v>1208</v>
      </c>
      <c r="C58" s="34"/>
      <c r="D58" s="29" t="s">
        <v>62</v>
      </c>
      <c r="E58" s="42">
        <v>0.6</v>
      </c>
      <c r="F58" s="42">
        <f>IF(E58=0,"",SUM($E$9:E58))</f>
        <v>83.69999999999999</v>
      </c>
      <c r="G58" s="42">
        <f t="shared" si="1"/>
        <v>72.5</v>
      </c>
      <c r="H58" s="44">
        <f t="shared" si="3"/>
        <v>0.6369318181818182</v>
      </c>
      <c r="I58" s="44">
        <f t="shared" si="3"/>
        <v>0.6308928571428571</v>
      </c>
      <c r="J58" s="44">
        <f t="shared" si="3"/>
        <v>0.6255067567567567</v>
      </c>
      <c r="K58" s="42">
        <f t="shared" si="2"/>
        <v>0.6666666666666666</v>
      </c>
    </row>
    <row r="59" spans="1:11" s="36" customFormat="1" ht="12.75">
      <c r="A59" s="33"/>
      <c r="B59" s="29">
        <v>1328</v>
      </c>
      <c r="C59" s="34"/>
      <c r="D59" s="29" t="s">
        <v>63</v>
      </c>
      <c r="E59" s="42">
        <v>1.7</v>
      </c>
      <c r="F59" s="42">
        <f>IF(E59=0,"",SUM($E$9:E59))</f>
        <v>85.39999999999999</v>
      </c>
      <c r="G59" s="42">
        <f t="shared" si="1"/>
        <v>70.8</v>
      </c>
      <c r="H59" s="44">
        <f t="shared" si="3"/>
        <v>0.6390782828282828</v>
      </c>
      <c r="I59" s="44">
        <f t="shared" si="3"/>
        <v>0.6329166666666667</v>
      </c>
      <c r="J59" s="44">
        <f t="shared" si="3"/>
        <v>0.6274211711711711</v>
      </c>
      <c r="K59" s="42">
        <f t="shared" si="2"/>
        <v>7.0588235294117645</v>
      </c>
    </row>
    <row r="60" spans="1:11" s="36" customFormat="1" ht="12.75">
      <c r="A60" s="33"/>
      <c r="B60" s="29">
        <v>1602</v>
      </c>
      <c r="C60" s="34"/>
      <c r="D60" s="29" t="s">
        <v>64</v>
      </c>
      <c r="E60" s="42">
        <v>7.3</v>
      </c>
      <c r="F60" s="42">
        <f>IF(E60=0,"",SUM($E$9:E60))</f>
        <v>92.69999999999999</v>
      </c>
      <c r="G60" s="42">
        <f t="shared" si="1"/>
        <v>63.5</v>
      </c>
      <c r="H60" s="44">
        <f t="shared" si="3"/>
        <v>0.6482954545454546</v>
      </c>
      <c r="I60" s="44">
        <f t="shared" si="3"/>
        <v>0.6416071428571428</v>
      </c>
      <c r="J60" s="44">
        <f t="shared" si="3"/>
        <v>0.6356418918918919</v>
      </c>
      <c r="K60" s="42">
        <f t="shared" si="2"/>
        <v>3.7534246575342465</v>
      </c>
    </row>
    <row r="61" spans="1:11" s="31" customFormat="1" ht="12.75">
      <c r="A61" s="37"/>
      <c r="B61" s="38">
        <v>2354</v>
      </c>
      <c r="C61" s="39"/>
      <c r="D61" s="38" t="s">
        <v>65</v>
      </c>
      <c r="E61" s="41">
        <v>9.8</v>
      </c>
      <c r="F61" s="41">
        <f>IF(E61=0,"",SUM($E$9:E61))</f>
        <v>102.49999999999999</v>
      </c>
      <c r="G61" s="41">
        <f t="shared" si="1"/>
        <v>53.7</v>
      </c>
      <c r="H61" s="43">
        <f t="shared" si="3"/>
        <v>0.6606691919191919</v>
      </c>
      <c r="I61" s="43">
        <f t="shared" si="3"/>
        <v>0.6532738095238095</v>
      </c>
      <c r="J61" s="43">
        <f t="shared" si="3"/>
        <v>0.6466779279279279</v>
      </c>
      <c r="K61" s="41">
        <f t="shared" si="2"/>
        <v>7.673469387755102</v>
      </c>
    </row>
    <row r="62" spans="1:11" s="36" customFormat="1" ht="12.75">
      <c r="A62" s="33"/>
      <c r="B62" s="29">
        <v>1767</v>
      </c>
      <c r="C62" s="34"/>
      <c r="D62" s="29" t="s">
        <v>66</v>
      </c>
      <c r="E62" s="42">
        <v>7.5</v>
      </c>
      <c r="F62" s="42">
        <f>IF(E62=0,"",SUM($E$9:E62))</f>
        <v>109.99999999999999</v>
      </c>
      <c r="G62" s="42">
        <f t="shared" si="1"/>
        <v>46.2</v>
      </c>
      <c r="H62" s="44">
        <f t="shared" si="3"/>
        <v>0.6701388888888888</v>
      </c>
      <c r="I62" s="44">
        <f t="shared" si="3"/>
        <v>0.6622023809523809</v>
      </c>
      <c r="J62" s="44">
        <f t="shared" si="3"/>
        <v>0.6551238738738738</v>
      </c>
      <c r="K62" s="42">
        <f t="shared" si="2"/>
        <v>-7.826666666666667</v>
      </c>
    </row>
    <row r="63" spans="1:11" s="36" customFormat="1" ht="12.75">
      <c r="A63" s="33"/>
      <c r="B63" s="29">
        <v>1557</v>
      </c>
      <c r="C63" s="34"/>
      <c r="D63" s="29" t="s">
        <v>67</v>
      </c>
      <c r="E63" s="42">
        <v>2.9</v>
      </c>
      <c r="F63" s="42">
        <f>IF(E63=0,"",SUM($E$9:E63))</f>
        <v>112.89999999999999</v>
      </c>
      <c r="G63" s="42">
        <f t="shared" si="1"/>
        <v>43.3</v>
      </c>
      <c r="H63" s="44">
        <f t="shared" si="3"/>
        <v>0.673800505050505</v>
      </c>
      <c r="I63" s="44">
        <f t="shared" si="3"/>
        <v>0.6656547619047619</v>
      </c>
      <c r="J63" s="44">
        <f t="shared" si="3"/>
        <v>0.6583896396396396</v>
      </c>
      <c r="K63" s="42">
        <f t="shared" si="2"/>
        <v>-7.241379310344827</v>
      </c>
    </row>
    <row r="64" spans="1:11" s="36" customFormat="1" ht="12.75">
      <c r="A64" s="33"/>
      <c r="B64" s="29">
        <v>1360</v>
      </c>
      <c r="C64" s="34"/>
      <c r="D64" s="29" t="s">
        <v>68</v>
      </c>
      <c r="E64" s="42">
        <v>3.7</v>
      </c>
      <c r="F64" s="42">
        <f>IF(E64=0,"",SUM($E$9:E64))</f>
        <v>116.6</v>
      </c>
      <c r="G64" s="42">
        <f t="shared" si="1"/>
        <v>39.599999999999994</v>
      </c>
      <c r="H64" s="44">
        <f t="shared" si="3"/>
        <v>0.6784722222222223</v>
      </c>
      <c r="I64" s="44">
        <f t="shared" si="3"/>
        <v>0.6700595238095238</v>
      </c>
      <c r="J64" s="44">
        <f t="shared" si="3"/>
        <v>0.6625563063063062</v>
      </c>
      <c r="K64" s="42">
        <f t="shared" si="2"/>
        <v>-5.324324324324325</v>
      </c>
    </row>
    <row r="65" spans="1:11" s="36" customFormat="1" ht="12.75">
      <c r="A65" s="33"/>
      <c r="B65" s="29">
        <v>1241</v>
      </c>
      <c r="C65" s="34"/>
      <c r="D65" s="29" t="s">
        <v>69</v>
      </c>
      <c r="E65" s="42">
        <v>3.7</v>
      </c>
      <c r="F65" s="42">
        <f>IF(E65=0,"",SUM($E$9:E65))</f>
        <v>120.3</v>
      </c>
      <c r="G65" s="42">
        <f t="shared" si="1"/>
        <v>35.89999999999999</v>
      </c>
      <c r="H65" s="44">
        <f t="shared" si="3"/>
        <v>0.6831439393939394</v>
      </c>
      <c r="I65" s="44">
        <f t="shared" si="3"/>
        <v>0.6744642857142857</v>
      </c>
      <c r="J65" s="44">
        <f t="shared" si="3"/>
        <v>0.666722972972973</v>
      </c>
      <c r="K65" s="42">
        <f t="shared" si="2"/>
        <v>-3.2162162162162162</v>
      </c>
    </row>
    <row r="66" spans="1:11" s="36" customFormat="1" ht="12.75">
      <c r="A66" s="33"/>
      <c r="B66" s="29">
        <v>1067</v>
      </c>
      <c r="C66" s="34"/>
      <c r="D66" s="29" t="s">
        <v>70</v>
      </c>
      <c r="E66" s="42">
        <v>7.9</v>
      </c>
      <c r="F66" s="42">
        <f>IF(E66=0,"",SUM($E$9:E66))</f>
        <v>128.2</v>
      </c>
      <c r="G66" s="42">
        <f t="shared" si="1"/>
        <v>28</v>
      </c>
      <c r="H66" s="44">
        <f t="shared" si="3"/>
        <v>0.6931186868686868</v>
      </c>
      <c r="I66" s="44">
        <f t="shared" si="3"/>
        <v>0.6838690476190477</v>
      </c>
      <c r="J66" s="44">
        <f t="shared" si="3"/>
        <v>0.6756193693693693</v>
      </c>
      <c r="K66" s="42">
        <f t="shared" si="2"/>
        <v>-2.2025316455696204</v>
      </c>
    </row>
    <row r="67" spans="1:11" s="36" customFormat="1" ht="12.75">
      <c r="A67" s="33"/>
      <c r="B67" s="29">
        <v>1075</v>
      </c>
      <c r="C67" s="34"/>
      <c r="D67" s="29" t="s">
        <v>71</v>
      </c>
      <c r="E67" s="42">
        <v>3.7</v>
      </c>
      <c r="F67" s="42">
        <f>IF(E67=0,"",SUM($E$9:E67))</f>
        <v>131.89999999999998</v>
      </c>
      <c r="G67" s="42">
        <f t="shared" si="1"/>
        <v>24.30000000000001</v>
      </c>
      <c r="H67" s="44">
        <f t="shared" si="3"/>
        <v>0.697790404040404</v>
      </c>
      <c r="I67" s="44">
        <f t="shared" si="3"/>
        <v>0.6882738095238095</v>
      </c>
      <c r="J67" s="44">
        <f t="shared" si="3"/>
        <v>0.679786036036036</v>
      </c>
      <c r="K67" s="42">
        <f t="shared" si="2"/>
        <v>0.21621621621621623</v>
      </c>
    </row>
    <row r="68" spans="1:11" s="36" customFormat="1" ht="12.75">
      <c r="A68" s="33"/>
      <c r="B68" s="29">
        <v>1015</v>
      </c>
      <c r="C68" s="34"/>
      <c r="D68" s="29" t="s">
        <v>72</v>
      </c>
      <c r="E68" s="42">
        <v>0.8</v>
      </c>
      <c r="F68" s="42">
        <f>IF(E68=0,"",SUM($E$9:E68))</f>
        <v>132.7</v>
      </c>
      <c r="G68" s="42">
        <f t="shared" si="1"/>
        <v>23.5</v>
      </c>
      <c r="H68" s="44">
        <f t="shared" si="3"/>
        <v>0.6988005050505051</v>
      </c>
      <c r="I68" s="44">
        <f t="shared" si="3"/>
        <v>0.6892261904761905</v>
      </c>
      <c r="J68" s="44">
        <f t="shared" si="3"/>
        <v>0.6806869369369369</v>
      </c>
      <c r="K68" s="42">
        <f t="shared" si="2"/>
        <v>-7.5</v>
      </c>
    </row>
    <row r="69" spans="1:11" s="36" customFormat="1" ht="12.75">
      <c r="A69" s="33"/>
      <c r="B69" s="29">
        <v>965</v>
      </c>
      <c r="C69" s="34"/>
      <c r="D69" s="29" t="s">
        <v>73</v>
      </c>
      <c r="E69" s="42">
        <v>0.8</v>
      </c>
      <c r="F69" s="42">
        <f>IF(E69=0,"",SUM($E$9:E69))</f>
        <v>133.5</v>
      </c>
      <c r="G69" s="42">
        <f t="shared" si="1"/>
        <v>22.69999999999999</v>
      </c>
      <c r="H69" s="44">
        <f t="shared" si="3"/>
        <v>0.6998106060606061</v>
      </c>
      <c r="I69" s="44">
        <f t="shared" si="3"/>
        <v>0.6901785714285714</v>
      </c>
      <c r="J69" s="44">
        <f t="shared" si="3"/>
        <v>0.6815878378378378</v>
      </c>
      <c r="K69" s="42">
        <f t="shared" si="2"/>
        <v>-6.25</v>
      </c>
    </row>
    <row r="70" spans="1:11" s="36" customFormat="1" ht="12.75">
      <c r="A70" s="33"/>
      <c r="B70" s="29">
        <v>903</v>
      </c>
      <c r="C70" s="34"/>
      <c r="D70" s="47" t="s">
        <v>74</v>
      </c>
      <c r="E70" s="42">
        <v>2.1</v>
      </c>
      <c r="F70" s="42">
        <f>IF(E70=0,"",SUM($E$9:E70))</f>
        <v>135.6</v>
      </c>
      <c r="G70" s="42">
        <f t="shared" si="1"/>
        <v>20.599999999999994</v>
      </c>
      <c r="H70" s="44">
        <f t="shared" si="3"/>
        <v>0.7024621212121211</v>
      </c>
      <c r="I70" s="44">
        <f t="shared" si="3"/>
        <v>0.6926785714285715</v>
      </c>
      <c r="J70" s="44">
        <f t="shared" si="3"/>
        <v>0.6839527027027027</v>
      </c>
      <c r="K70" s="42">
        <f t="shared" si="2"/>
        <v>-2.9523809523809526</v>
      </c>
    </row>
    <row r="71" spans="1:11" s="36" customFormat="1" ht="12.75">
      <c r="A71" s="33"/>
      <c r="B71" s="29">
        <v>903</v>
      </c>
      <c r="C71" s="34"/>
      <c r="D71" s="29" t="s">
        <v>75</v>
      </c>
      <c r="E71" s="42">
        <v>0.1</v>
      </c>
      <c r="F71" s="42">
        <f>IF(E71=0,"",SUM($E$9:E71))</f>
        <v>135.7</v>
      </c>
      <c r="G71" s="42">
        <f t="shared" si="1"/>
        <v>20.5</v>
      </c>
      <c r="H71" s="44">
        <f t="shared" si="3"/>
        <v>0.7025883838383838</v>
      </c>
      <c r="I71" s="44">
        <f t="shared" si="3"/>
        <v>0.692797619047619</v>
      </c>
      <c r="J71" s="44">
        <f t="shared" si="3"/>
        <v>0.6840653153153153</v>
      </c>
      <c r="K71" s="42">
        <f t="shared" si="2"/>
        <v>0</v>
      </c>
    </row>
    <row r="72" spans="1:11" s="31" customFormat="1" ht="12.75">
      <c r="A72" s="37"/>
      <c r="B72" s="38">
        <v>1085</v>
      </c>
      <c r="C72" s="39"/>
      <c r="D72" s="38" t="s">
        <v>76</v>
      </c>
      <c r="E72" s="41">
        <v>2.7</v>
      </c>
      <c r="F72" s="41">
        <f>IF(E72=0,"",SUM($E$9:E72))</f>
        <v>138.39999999999998</v>
      </c>
      <c r="G72" s="41">
        <f t="shared" si="1"/>
        <v>17.80000000000001</v>
      </c>
      <c r="H72" s="43">
        <f t="shared" si="3"/>
        <v>0.7059974747474748</v>
      </c>
      <c r="I72" s="43">
        <f t="shared" si="3"/>
        <v>0.6960119047619048</v>
      </c>
      <c r="J72" s="43">
        <f t="shared" si="3"/>
        <v>0.6871058558558558</v>
      </c>
      <c r="K72" s="41">
        <f t="shared" si="2"/>
        <v>6.7407407407407405</v>
      </c>
    </row>
    <row r="73" spans="1:11" s="36" customFormat="1" ht="12.75">
      <c r="A73" s="33"/>
      <c r="B73" s="29">
        <v>970</v>
      </c>
      <c r="C73" s="34"/>
      <c r="D73" s="29" t="s">
        <v>77</v>
      </c>
      <c r="E73" s="42">
        <v>1.8</v>
      </c>
      <c r="F73" s="42">
        <f>IF(E73=0,"",SUM($E$9:E73))</f>
        <v>140.2</v>
      </c>
      <c r="G73" s="42">
        <f t="shared" si="1"/>
        <v>16</v>
      </c>
      <c r="H73" s="44">
        <f t="shared" si="3"/>
        <v>0.708270202020202</v>
      </c>
      <c r="I73" s="44">
        <f t="shared" si="3"/>
        <v>0.6981547619047619</v>
      </c>
      <c r="J73" s="44">
        <f t="shared" si="3"/>
        <v>0.6891328828828829</v>
      </c>
      <c r="K73" s="42">
        <f t="shared" si="2"/>
        <v>-6.388888888888889</v>
      </c>
    </row>
    <row r="74" spans="1:11" s="36" customFormat="1" ht="12.75">
      <c r="A74" s="33"/>
      <c r="B74" s="29">
        <v>1030</v>
      </c>
      <c r="C74" s="34"/>
      <c r="D74" s="29" t="s">
        <v>78</v>
      </c>
      <c r="E74" s="42">
        <v>0.9</v>
      </c>
      <c r="F74" s="42">
        <f>IF(E74=0,"",SUM($E$9:E74))</f>
        <v>141.1</v>
      </c>
      <c r="G74" s="42">
        <f t="shared" si="1"/>
        <v>15.099999999999994</v>
      </c>
      <c r="H74" s="44">
        <f t="shared" si="3"/>
        <v>0.7094065656565657</v>
      </c>
      <c r="I74" s="44">
        <f t="shared" si="3"/>
        <v>0.6992261904761905</v>
      </c>
      <c r="J74" s="44">
        <f t="shared" si="3"/>
        <v>0.6901463963963964</v>
      </c>
      <c r="K74" s="42">
        <f t="shared" si="2"/>
        <v>6.666666666666667</v>
      </c>
    </row>
    <row r="75" spans="1:11" s="36" customFormat="1" ht="12.75">
      <c r="A75" s="33"/>
      <c r="B75" s="29">
        <v>1233</v>
      </c>
      <c r="C75" s="34"/>
      <c r="D75" s="29" t="s">
        <v>79</v>
      </c>
      <c r="E75" s="42">
        <v>2.8</v>
      </c>
      <c r="F75" s="42">
        <f>IF(E75=0,"",SUM($E$9:E75))</f>
        <v>143.9</v>
      </c>
      <c r="G75" s="42">
        <f t="shared" si="1"/>
        <v>12.299999999999983</v>
      </c>
      <c r="H75" s="44">
        <f t="shared" si="3"/>
        <v>0.7129419191919192</v>
      </c>
      <c r="I75" s="44">
        <f t="shared" si="3"/>
        <v>0.7025595238095238</v>
      </c>
      <c r="J75" s="44">
        <f t="shared" si="3"/>
        <v>0.6932995495495495</v>
      </c>
      <c r="K75" s="42">
        <f t="shared" si="2"/>
        <v>7.25</v>
      </c>
    </row>
    <row r="76" spans="1:11" s="36" customFormat="1" ht="12.75">
      <c r="A76" s="33"/>
      <c r="B76" s="29">
        <v>1630</v>
      </c>
      <c r="C76" s="34"/>
      <c r="D76" s="29" t="s">
        <v>80</v>
      </c>
      <c r="E76" s="42">
        <v>6.9</v>
      </c>
      <c r="F76" s="42">
        <f>IF(E76=0,"",SUM($E$9:E76))</f>
        <v>150.8</v>
      </c>
      <c r="G76" s="42">
        <f t="shared" si="1"/>
        <v>5.399999999999977</v>
      </c>
      <c r="H76" s="44">
        <f t="shared" si="3"/>
        <v>0.7216540404040404</v>
      </c>
      <c r="I76" s="44">
        <f t="shared" si="3"/>
        <v>0.7107738095238095</v>
      </c>
      <c r="J76" s="44">
        <f t="shared" si="3"/>
        <v>0.7010698198198198</v>
      </c>
      <c r="K76" s="42">
        <f t="shared" si="2"/>
        <v>5.753623188405797</v>
      </c>
    </row>
    <row r="77" spans="1:11" s="36" customFormat="1" ht="12.75">
      <c r="A77" s="33"/>
      <c r="B77" s="29">
        <v>1655</v>
      </c>
      <c r="C77" s="34"/>
      <c r="D77" s="29" t="s">
        <v>81</v>
      </c>
      <c r="E77" s="42">
        <v>1.6</v>
      </c>
      <c r="F77" s="42">
        <f>IF(E77=0,"",SUM($E$9:E77))</f>
        <v>152.4</v>
      </c>
      <c r="G77" s="42">
        <f>IF(F77=0,"",$G$8-F77)</f>
        <v>3.799999999999983</v>
      </c>
      <c r="H77" s="44">
        <f t="shared" si="3"/>
        <v>0.7236742424242424</v>
      </c>
      <c r="I77" s="44">
        <f t="shared" si="3"/>
        <v>0.7126785714285714</v>
      </c>
      <c r="J77" s="44">
        <f t="shared" si="3"/>
        <v>0.7028716216216216</v>
      </c>
      <c r="K77" s="42">
        <f>(B77-B76)/(E77*10)</f>
        <v>1.5625</v>
      </c>
    </row>
    <row r="78" spans="1:11" s="36" customFormat="1" ht="12.75">
      <c r="A78" s="33"/>
      <c r="B78" s="29">
        <v>1810</v>
      </c>
      <c r="C78" s="34"/>
      <c r="D78" s="29" t="s">
        <v>82</v>
      </c>
      <c r="E78" s="42">
        <v>2.4</v>
      </c>
      <c r="F78" s="42">
        <f>IF(E78=0,"",SUM($E$9:E78))</f>
        <v>154.8</v>
      </c>
      <c r="G78" s="42">
        <f>IF(F78=0,"",$G$8-F78)</f>
        <v>1.3999999999999773</v>
      </c>
      <c r="H78" s="44">
        <f t="shared" si="3"/>
        <v>0.7267045454545454</v>
      </c>
      <c r="I78" s="44">
        <f t="shared" si="3"/>
        <v>0.7155357142857143</v>
      </c>
      <c r="J78" s="44">
        <f t="shared" si="3"/>
        <v>0.7055743243243243</v>
      </c>
      <c r="K78" s="42">
        <f>(B78-B77)/(E78*10)</f>
        <v>6.458333333333333</v>
      </c>
    </row>
    <row r="79" spans="1:11" s="36" customFormat="1" ht="12.75">
      <c r="A79" s="33"/>
      <c r="B79" s="29">
        <v>1869</v>
      </c>
      <c r="C79" s="34"/>
      <c r="D79" s="29" t="s">
        <v>83</v>
      </c>
      <c r="E79" s="42">
        <v>0.8</v>
      </c>
      <c r="F79" s="42">
        <f>IF(E79=0,"",SUM($E$9:E79))</f>
        <v>155.60000000000002</v>
      </c>
      <c r="G79" s="42">
        <f>IF(F79=0,"",$G$8-F79)</f>
        <v>0.5999999999999659</v>
      </c>
      <c r="H79" s="44">
        <f t="shared" si="3"/>
        <v>0.7277146464646465</v>
      </c>
      <c r="I79" s="44">
        <f t="shared" si="3"/>
        <v>0.7164880952380952</v>
      </c>
      <c r="J79" s="44">
        <f t="shared" si="3"/>
        <v>0.7064752252252252</v>
      </c>
      <c r="K79" s="42">
        <f>(B79-B78)/(E79*10)</f>
        <v>7.375</v>
      </c>
    </row>
    <row r="80" spans="1:11" s="31" customFormat="1" ht="12.75">
      <c r="A80" s="37"/>
      <c r="B80" s="38">
        <v>1925</v>
      </c>
      <c r="C80" s="39"/>
      <c r="D80" s="38" t="s">
        <v>84</v>
      </c>
      <c r="E80" s="41">
        <v>0.6</v>
      </c>
      <c r="F80" s="41">
        <f>IF(E80=0,"",SUM($E$9:E80))</f>
        <v>156.20000000000002</v>
      </c>
      <c r="G80" s="41">
        <f>IF(F80=0,"",$G$8-F80)</f>
        <v>-2.842170943040401E-14</v>
      </c>
      <c r="H80" s="43">
        <f t="shared" si="3"/>
        <v>0.7284722222222223</v>
      </c>
      <c r="I80" s="43">
        <f t="shared" si="3"/>
        <v>0.717202380952381</v>
      </c>
      <c r="J80" s="43">
        <f t="shared" si="3"/>
        <v>0.7071509009009009</v>
      </c>
      <c r="K80" s="41">
        <f>(B80-B79)/(E80*10)</f>
        <v>9.333333333333334</v>
      </c>
    </row>
  </sheetData>
  <sheetProtection/>
  <mergeCells count="4">
    <mergeCell ref="A1:B2"/>
    <mergeCell ref="C1:H1"/>
    <mergeCell ref="I1:J1"/>
    <mergeCell ref="C2:H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Di Santo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DI SANTO</dc:creator>
  <cp:keywords/>
  <dc:description/>
  <cp:lastModifiedBy>mauro</cp:lastModifiedBy>
  <cp:lastPrinted>2010-03-24T10:09:32Z</cp:lastPrinted>
  <dcterms:created xsi:type="dcterms:W3CDTF">2007-10-05T21:12:18Z</dcterms:created>
  <dcterms:modified xsi:type="dcterms:W3CDTF">2011-07-12T15:52:01Z</dcterms:modified>
  <cp:category/>
  <cp:version/>
  <cp:contentType/>
  <cp:contentStatus/>
</cp:coreProperties>
</file>