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20a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<sst xmlns="http://schemas.openxmlformats.org/spreadsheetml/2006/main" count="72" uniqueCount="71">
  <si>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</si>
  <si>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</si>
  <si>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</si>
  <si>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</si>
  <si>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</si>
  <si>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</si>
  <si>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</si>
  <si>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</si>
  <si>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</si>
  <si>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</si>
  <si>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</si>
  <si>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</si>
  <si>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20ª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</si>
  <si>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inizio salita</t>
  </si>
  <si>
    <t>Essonne</t>
  </si>
  <si>
    <t>LES ULIS - VERSAILLES (cronometro individuale)</t>
  </si>
  <si>
    <t>LES ULIS - Avenue de Bourgogne</t>
  </si>
  <si>
    <t>sottopasso Bretelle de Chevreuse</t>
  </si>
  <si>
    <t>Orsay - Rue de Chartres</t>
  </si>
  <si>
    <t>innesto D 446 - a sx Orsay</t>
  </si>
  <si>
    <t>D 988 - rotatoria x Bures-sur-Yvette</t>
  </si>
  <si>
    <t>Gometz-le-Châtel - Route de Chartres</t>
  </si>
  <si>
    <t>Côte de Gometz-le-Châtel (GPM - 4a cat)</t>
  </si>
  <si>
    <t>D 988 - rotatoria x Gif-sur-Yvette</t>
  </si>
  <si>
    <t>Gometz-la-Ville - Rue de Chartres</t>
  </si>
  <si>
    <t>D 988 - bivio a dx Les Molières</t>
  </si>
  <si>
    <t>D 40 - bivio a sx Beaudreville</t>
  </si>
  <si>
    <t>Beaudreville (Gometz-la-Ville)</t>
  </si>
  <si>
    <t>Gif-Chevry (Gif-sur-Yvette) - bivio a sx La Feuillarde,</t>
  </si>
  <si>
    <t>bivio a sx La Vacheresse</t>
  </si>
  <si>
    <t>La Vacheresse (Gometz-la-Ville)</t>
  </si>
  <si>
    <t>bivio Gometz-le-Châtel</t>
  </si>
  <si>
    <t>bivio a sx Courcelle sur Yvette</t>
  </si>
  <si>
    <t>innesto D 906</t>
  </si>
  <si>
    <t>Yvelines</t>
  </si>
  <si>
    <t>Saint-Rémy-lès-Chevreuse - Rue de Vaugien</t>
  </si>
  <si>
    <t>Rue Ditte - Chemin de Coubertin</t>
  </si>
  <si>
    <t>innesto D 906 - a dx Chevreuse</t>
  </si>
  <si>
    <t>Chevreuse - Rue de la Division Leclerc</t>
  </si>
  <si>
    <t>Saint-Rémy-lès-Chevreuse - Place du 14 Juillet - Rue Hugo</t>
  </si>
  <si>
    <t xml:space="preserve">D 906 - bivio a sx Châteaufort </t>
  </si>
  <si>
    <t>Côte de la Fôret de Beauplan (GPM - 3a cat)</t>
  </si>
  <si>
    <t>D 938 - bivio Gif-sur-Yvette</t>
  </si>
  <si>
    <t>D 938 - bivio a sx Châteaufort</t>
  </si>
  <si>
    <t>Côte de Châteaufort (GPM - 4a cat)</t>
  </si>
  <si>
    <t>innesto D 36</t>
  </si>
  <si>
    <t>D 36 - bivio a sx Voisins-le-Bretonneux</t>
  </si>
  <si>
    <t>Voisins-le-Bretonneux - Place de la Division Leclerc</t>
  </si>
  <si>
    <t>Route de Guyancourt</t>
  </si>
  <si>
    <t>Guyancourt - Avenue des Garennes</t>
  </si>
  <si>
    <t>Rond-point des Saules / Route de Saint-Cyr</t>
  </si>
  <si>
    <t xml:space="preserve">Rond-point des Sangliers - Avenue du 8 Mai 1945 </t>
  </si>
  <si>
    <t>Saint-Cyr-l'École - Avenue Jean Jaurès</t>
  </si>
  <si>
    <t>Bailly - innesto D 307</t>
  </si>
  <si>
    <t>Rocquencourt - innesto D 186</t>
  </si>
  <si>
    <t>Versailles - Porte Saint Antoine - ingresso reggia - Allée Saint-Antoine</t>
  </si>
  <si>
    <t>Allée des 2 Trianons</t>
  </si>
  <si>
    <t>Petit Trianon</t>
  </si>
  <si>
    <t>Grand Trianon - Avenue de Trianon</t>
  </si>
  <si>
    <t>Allée Saint-Antoine</t>
  </si>
  <si>
    <t>Bassin d'Apollon</t>
  </si>
  <si>
    <t>Allée des Matelots</t>
  </si>
  <si>
    <t>uscita reggia - Route de Saint-Cyr</t>
  </si>
  <si>
    <t>Rue de l'Indépendance Américaine</t>
  </si>
  <si>
    <t>Rue Pierre de Nolhac</t>
  </si>
  <si>
    <t>Avenue Nepveu Sud</t>
  </si>
  <si>
    <t>Avenue Rockefeller</t>
  </si>
  <si>
    <t>VERSAILLES - Place d'Armes (Reggia)</t>
  </si>
  <si>
    <t>Km 50,5</t>
  </si>
  <si>
    <t xml:space="preserve">Cressely (Magny-les-Hameaux) </t>
  </si>
  <si>
    <t>D 36 - bivio Guyancourt (Rifornimento)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</si>
</sst>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7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142875</xdr:colOff>
      <xdr:row>14</xdr:row>
      <xdr:rowOff>123825</xdr:rowOff>
    </xdr:to>
    <xdr:pic>
      <xdr:nvPicPr>
        <xdr:cNvPr id="1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123825</xdr:rowOff>
    </xdr:to>
    <xdr:pic>
      <xdr:nvPicPr>
        <xdr:cNvPr id="2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142875</xdr:colOff>
      <xdr:row>37</xdr:row>
      <xdr:rowOff>123825</xdr:rowOff>
    </xdr:to>
    <xdr:pic>
      <xdr:nvPicPr>
        <xdr:cNvPr id="3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133350</xdr:colOff>
      <xdr:row>39</xdr:row>
      <xdr:rowOff>142875</xdr:rowOff>
    </xdr:to>
    <xdr:pic>
      <xdr:nvPicPr>
        <xdr:cNvPr id="4" name="Picture 72" descr="r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266700</xdr:colOff>
      <xdr:row>63</xdr:row>
      <xdr:rowOff>38100</xdr:rowOff>
    </xdr:to>
    <xdr:pic>
      <xdr:nvPicPr>
        <xdr:cNvPr id="5" name="Picture 6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345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2" sqref="C2:H2"/>
    </sheetView>
  </sheetViews>
  <sheetFormatPr defaultColWidth="9.140625" defaultRowHeight="12.75"/>
  <cols>
    <col min="1" max="1" width="4.421875" style="35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140625" style="39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45.75" customHeight="1">
      <c r="A1" s="61" t="s">
        <v>12</v>
      </c>
      <c r="B1" s="62"/>
      <c r="C1" s="63" t="s">
        <v>15</v>
      </c>
      <c r="D1" s="63"/>
      <c r="E1" s="63"/>
      <c r="F1" s="63"/>
      <c r="G1" s="63"/>
      <c r="H1" s="63"/>
      <c r="I1" s="64" t="s">
        <v>68</v>
      </c>
      <c r="J1" s="64"/>
    </row>
    <row r="2" spans="1:10" ht="15" customHeight="1">
      <c r="A2" s="62"/>
      <c r="B2" s="62"/>
      <c r="C2" s="65"/>
      <c r="D2" s="65"/>
      <c r="E2" s="65"/>
      <c r="F2" s="65"/>
      <c r="G2" s="65"/>
      <c r="H2" s="65"/>
      <c r="I2" s="36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48</v>
      </c>
      <c r="I6" s="26">
        <v>50</v>
      </c>
      <c r="J6" s="26">
        <v>52</v>
      </c>
      <c r="K6" s="46" t="s">
        <v>11</v>
      </c>
    </row>
    <row r="7" spans="1:12" s="31" customFormat="1" ht="12" customHeight="1">
      <c r="A7" s="27"/>
      <c r="B7" s="17"/>
      <c r="C7" s="17"/>
      <c r="D7" s="56" t="s">
        <v>14</v>
      </c>
      <c r="E7" s="29"/>
      <c r="F7" s="30"/>
      <c r="G7" s="30"/>
      <c r="H7" s="30"/>
      <c r="I7" s="30"/>
      <c r="J7" s="30"/>
      <c r="K7" s="39"/>
      <c r="L7" s="32"/>
    </row>
    <row r="8" spans="1:11" s="44" customFormat="1" ht="12" customHeight="1">
      <c r="A8" s="41"/>
      <c r="B8" s="42">
        <v>154</v>
      </c>
      <c r="C8" s="43"/>
      <c r="D8" s="42" t="s">
        <v>16</v>
      </c>
      <c r="E8" s="45">
        <v>0</v>
      </c>
      <c r="F8" s="45">
        <f>SUM($E$7:E8)</f>
        <v>0</v>
      </c>
      <c r="G8" s="45">
        <v>50.5</v>
      </c>
      <c r="H8" s="47">
        <v>0</v>
      </c>
      <c r="I8" s="47">
        <f>+H8</f>
        <v>0</v>
      </c>
      <c r="J8" s="47">
        <f>+I8</f>
        <v>0</v>
      </c>
      <c r="K8" s="45"/>
    </row>
    <row r="9" spans="1:11" s="34" customFormat="1" ht="12" customHeight="1">
      <c r="A9" s="37"/>
      <c r="B9" s="33">
        <v>150</v>
      </c>
      <c r="D9" s="51" t="s">
        <v>19</v>
      </c>
      <c r="E9" s="46">
        <v>1.1</v>
      </c>
      <c r="F9" s="46">
        <f>IF(E9=0,"",SUM($E$9:E9))</f>
        <v>1.1</v>
      </c>
      <c r="G9" s="46">
        <f>IF(F9=0,"",$G$8-F9)</f>
        <v>49.4</v>
      </c>
      <c r="H9" s="48">
        <f aca="true" t="shared" si="0" ref="H9:J49">IF($E9=0,"",+$F9*3600/H$6/86400+$H$8)</f>
        <v>0.0009548611111111113</v>
      </c>
      <c r="I9" s="48">
        <f t="shared" si="0"/>
        <v>0.0009166666666666666</v>
      </c>
      <c r="J9" s="48">
        <f t="shared" si="0"/>
        <v>0.0008814102564102565</v>
      </c>
      <c r="K9" s="46">
        <f>(B9-B8)/(E9*10)</f>
        <v>-0.36363636363636365</v>
      </c>
    </row>
    <row r="10" spans="1:11" s="34" customFormat="1" ht="12" customHeight="1">
      <c r="A10" s="37"/>
      <c r="B10" s="33">
        <v>104</v>
      </c>
      <c r="D10" s="33" t="s">
        <v>17</v>
      </c>
      <c r="E10" s="46">
        <v>1.1</v>
      </c>
      <c r="F10" s="46">
        <f>IF(E10=0,"",SUM($E$9:E10))</f>
        <v>2.2</v>
      </c>
      <c r="G10" s="46">
        <f>IF(F10=0,"",$G$8-F10)</f>
        <v>48.3</v>
      </c>
      <c r="H10" s="48">
        <f t="shared" si="0"/>
        <v>0.0019097222222222226</v>
      </c>
      <c r="I10" s="48">
        <f t="shared" si="0"/>
        <v>0.0018333333333333333</v>
      </c>
      <c r="J10" s="48">
        <f t="shared" si="0"/>
        <v>0.001762820512820513</v>
      </c>
      <c r="K10" s="46">
        <f>(B10-B9)/(E10*10)</f>
        <v>-4.181818181818182</v>
      </c>
    </row>
    <row r="11" spans="1:11" s="34" customFormat="1" ht="12" customHeight="1">
      <c r="A11" s="37"/>
      <c r="B11" s="53">
        <v>92</v>
      </c>
      <c r="D11" s="57" t="s">
        <v>18</v>
      </c>
      <c r="E11" s="46">
        <v>0.6</v>
      </c>
      <c r="F11" s="46">
        <f>IF(E11=0,"",SUM($E$9:E11))</f>
        <v>2.8000000000000003</v>
      </c>
      <c r="G11" s="46">
        <f aca="true" t="shared" si="1" ref="G11:G63">IF(F11=0,"",$G$8-F11)</f>
        <v>47.7</v>
      </c>
      <c r="H11" s="48">
        <f t="shared" si="0"/>
        <v>0.002430555555555556</v>
      </c>
      <c r="I11" s="48">
        <f t="shared" si="0"/>
        <v>0.0023333333333333335</v>
      </c>
      <c r="J11" s="48">
        <f t="shared" si="0"/>
        <v>0.002243589743589744</v>
      </c>
      <c r="K11" s="46">
        <f aca="true" t="shared" si="2" ref="K11:K63">(B11-B10)/(E11*10)</f>
        <v>-2</v>
      </c>
    </row>
    <row r="12" spans="1:11" s="34" customFormat="1" ht="12" customHeight="1">
      <c r="A12" s="37"/>
      <c r="B12" s="49">
        <v>100</v>
      </c>
      <c r="C12" s="38"/>
      <c r="D12" s="33" t="s">
        <v>20</v>
      </c>
      <c r="E12" s="46">
        <v>1.1</v>
      </c>
      <c r="F12" s="46">
        <f>IF(E12=0,"",SUM($E$9:E12))</f>
        <v>3.9000000000000004</v>
      </c>
      <c r="G12" s="46">
        <f t="shared" si="1"/>
        <v>46.6</v>
      </c>
      <c r="H12" s="48">
        <f t="shared" si="0"/>
        <v>0.003385416666666667</v>
      </c>
      <c r="I12" s="48">
        <f t="shared" si="0"/>
        <v>0.0032500000000000003</v>
      </c>
      <c r="J12" s="48">
        <f t="shared" si="0"/>
        <v>0.0031250000000000006</v>
      </c>
      <c r="K12" s="46">
        <f t="shared" si="2"/>
        <v>0.7272727272727273</v>
      </c>
    </row>
    <row r="13" spans="1:11" s="34" customFormat="1" ht="12" customHeight="1">
      <c r="A13" s="37"/>
      <c r="B13" s="49">
        <v>92</v>
      </c>
      <c r="C13" s="38"/>
      <c r="D13" s="33" t="s">
        <v>13</v>
      </c>
      <c r="E13" s="46">
        <v>1.8</v>
      </c>
      <c r="F13" s="46">
        <f>IF(E13=0,"",SUM($E$9:E13))</f>
        <v>5.7</v>
      </c>
      <c r="G13" s="46">
        <f t="shared" si="1"/>
        <v>44.8</v>
      </c>
      <c r="H13" s="48">
        <f t="shared" si="0"/>
        <v>0.0049479166666666664</v>
      </c>
      <c r="I13" s="48">
        <f t="shared" si="0"/>
        <v>0.00475</v>
      </c>
      <c r="J13" s="48">
        <f t="shared" si="0"/>
        <v>0.0045673076923076926</v>
      </c>
      <c r="K13" s="46">
        <f t="shared" si="2"/>
        <v>-0.4444444444444444</v>
      </c>
    </row>
    <row r="14" spans="1:11" s="34" customFormat="1" ht="12" customHeight="1">
      <c r="A14" s="37"/>
      <c r="B14" s="33">
        <v>144</v>
      </c>
      <c r="C14" s="38"/>
      <c r="D14" s="51" t="s">
        <v>21</v>
      </c>
      <c r="E14" s="46">
        <v>1.4</v>
      </c>
      <c r="F14" s="46">
        <f>IF(E14=0,"",SUM($E$9:E14))</f>
        <v>7.1</v>
      </c>
      <c r="G14" s="46">
        <f t="shared" si="1"/>
        <v>43.4</v>
      </c>
      <c r="H14" s="48">
        <f t="shared" si="0"/>
        <v>0.006163194444444444</v>
      </c>
      <c r="I14" s="48">
        <f t="shared" si="0"/>
        <v>0.005916666666666666</v>
      </c>
      <c r="J14" s="48">
        <f t="shared" si="0"/>
        <v>0.005689102564102564</v>
      </c>
      <c r="K14" s="46">
        <f t="shared" si="2"/>
        <v>3.7142857142857144</v>
      </c>
    </row>
    <row r="15" spans="1:11" s="44" customFormat="1" ht="12" customHeight="1">
      <c r="A15" s="41"/>
      <c r="B15" s="42">
        <v>154</v>
      </c>
      <c r="C15" s="43"/>
      <c r="D15" s="60" t="s">
        <v>22</v>
      </c>
      <c r="E15" s="45">
        <v>0.3</v>
      </c>
      <c r="F15" s="45">
        <f>IF(E15=0,"",SUM($E$9:E15))</f>
        <v>7.3999999999999995</v>
      </c>
      <c r="G15" s="45">
        <f t="shared" si="1"/>
        <v>43.1</v>
      </c>
      <c r="H15" s="47">
        <f t="shared" si="0"/>
        <v>0.00642361111111111</v>
      </c>
      <c r="I15" s="47">
        <f t="shared" si="0"/>
        <v>0.006166666666666666</v>
      </c>
      <c r="J15" s="47">
        <f t="shared" si="0"/>
        <v>0.005929487179487179</v>
      </c>
      <c r="K15" s="45">
        <f t="shared" si="2"/>
        <v>3.3333333333333335</v>
      </c>
    </row>
    <row r="16" spans="1:11" s="34" customFormat="1" ht="12" customHeight="1">
      <c r="A16" s="37"/>
      <c r="B16" s="33">
        <v>157</v>
      </c>
      <c r="C16" s="38"/>
      <c r="D16" s="33" t="s">
        <v>23</v>
      </c>
      <c r="E16" s="46">
        <v>0.1</v>
      </c>
      <c r="F16" s="46">
        <f>IF(E16=0,"",SUM($E$9:E16))</f>
        <v>7.499999999999999</v>
      </c>
      <c r="G16" s="46">
        <f t="shared" si="1"/>
        <v>43</v>
      </c>
      <c r="H16" s="48">
        <f t="shared" si="0"/>
        <v>0.006510416666666665</v>
      </c>
      <c r="I16" s="48">
        <f t="shared" si="0"/>
        <v>0.006249999999999999</v>
      </c>
      <c r="J16" s="48">
        <f t="shared" si="0"/>
        <v>0.006009615384615384</v>
      </c>
      <c r="K16" s="46">
        <f t="shared" si="2"/>
        <v>3</v>
      </c>
    </row>
    <row r="17" spans="1:11" s="34" customFormat="1" ht="12" customHeight="1">
      <c r="A17" s="37"/>
      <c r="B17" s="33">
        <v>163</v>
      </c>
      <c r="C17" s="38"/>
      <c r="D17" s="33" t="s">
        <v>24</v>
      </c>
      <c r="E17" s="46">
        <v>0.7</v>
      </c>
      <c r="F17" s="46">
        <f>IF(E17=0,"",SUM($E$9:E17))</f>
        <v>8.2</v>
      </c>
      <c r="G17" s="46">
        <f t="shared" si="1"/>
        <v>42.3</v>
      </c>
      <c r="H17" s="48">
        <f t="shared" si="0"/>
        <v>0.0071180555555555546</v>
      </c>
      <c r="I17" s="48">
        <f t="shared" si="0"/>
        <v>0.006833333333333333</v>
      </c>
      <c r="J17" s="48">
        <f t="shared" si="0"/>
        <v>0.00657051282051282</v>
      </c>
      <c r="K17" s="46">
        <f t="shared" si="2"/>
        <v>0.8571428571428571</v>
      </c>
    </row>
    <row r="18" spans="1:11" s="34" customFormat="1" ht="12" customHeight="1">
      <c r="A18" s="37"/>
      <c r="B18" s="33">
        <v>165</v>
      </c>
      <c r="C18" s="38"/>
      <c r="D18" s="57" t="s">
        <v>25</v>
      </c>
      <c r="E18" s="46">
        <v>0.2</v>
      </c>
      <c r="F18" s="46">
        <f>IF(E18=0,"",SUM($E$9:E18))</f>
        <v>8.399999999999999</v>
      </c>
      <c r="G18" s="46">
        <f t="shared" si="1"/>
        <v>42.1</v>
      </c>
      <c r="H18" s="48">
        <f t="shared" si="0"/>
        <v>0.007291666666666665</v>
      </c>
      <c r="I18" s="48">
        <f t="shared" si="0"/>
        <v>0.006999999999999999</v>
      </c>
      <c r="J18" s="48">
        <f t="shared" si="0"/>
        <v>0.006730769230769229</v>
      </c>
      <c r="K18" s="46">
        <f t="shared" si="2"/>
        <v>1</v>
      </c>
    </row>
    <row r="19" spans="1:11" s="34" customFormat="1" ht="12" customHeight="1">
      <c r="A19" s="37"/>
      <c r="B19" s="33">
        <v>165</v>
      </c>
      <c r="C19" s="38"/>
      <c r="D19" s="57" t="s">
        <v>26</v>
      </c>
      <c r="E19" s="46">
        <v>0.1</v>
      </c>
      <c r="F19" s="46">
        <f>IF(E19=0,"",SUM($E$9:E19))</f>
        <v>8.499999999999998</v>
      </c>
      <c r="G19" s="46">
        <f t="shared" si="1"/>
        <v>42</v>
      </c>
      <c r="H19" s="48">
        <f t="shared" si="0"/>
        <v>0.007378472222222221</v>
      </c>
      <c r="I19" s="48">
        <f t="shared" si="0"/>
        <v>0.007083333333333332</v>
      </c>
      <c r="J19" s="48">
        <f t="shared" si="0"/>
        <v>0.006810897435897434</v>
      </c>
      <c r="K19" s="46">
        <f t="shared" si="2"/>
        <v>0</v>
      </c>
    </row>
    <row r="20" spans="1:11" s="34" customFormat="1" ht="12" customHeight="1">
      <c r="A20" s="37"/>
      <c r="B20" s="33">
        <v>166</v>
      </c>
      <c r="C20" s="38"/>
      <c r="D20" s="51" t="s">
        <v>27</v>
      </c>
      <c r="E20" s="46">
        <v>0.9</v>
      </c>
      <c r="F20" s="46">
        <f>IF(E20=0,"",SUM($E$9:E20))</f>
        <v>9.399999999999999</v>
      </c>
      <c r="G20" s="46">
        <f t="shared" si="1"/>
        <v>41.1</v>
      </c>
      <c r="H20" s="48">
        <f t="shared" si="0"/>
        <v>0.008159722222222221</v>
      </c>
      <c r="I20" s="48">
        <f t="shared" si="0"/>
        <v>0.007833333333333331</v>
      </c>
      <c r="J20" s="48">
        <f t="shared" si="0"/>
        <v>0.0075320512820512804</v>
      </c>
      <c r="K20" s="46">
        <f t="shared" si="2"/>
        <v>0.1111111111111111</v>
      </c>
    </row>
    <row r="21" spans="1:11" s="34" customFormat="1" ht="12" customHeight="1">
      <c r="A21" s="37"/>
      <c r="B21" s="33">
        <v>165</v>
      </c>
      <c r="C21" s="38"/>
      <c r="D21" s="57" t="s">
        <v>28</v>
      </c>
      <c r="E21" s="46">
        <v>0.3</v>
      </c>
      <c r="F21" s="46">
        <f>IF(E21=0,"",SUM($E$9:E21))</f>
        <v>9.7</v>
      </c>
      <c r="G21" s="46">
        <f t="shared" si="1"/>
        <v>40.8</v>
      </c>
      <c r="H21" s="48">
        <f t="shared" si="0"/>
        <v>0.008420138888888888</v>
      </c>
      <c r="I21" s="48">
        <f t="shared" si="0"/>
        <v>0.008083333333333333</v>
      </c>
      <c r="J21" s="48">
        <f t="shared" si="0"/>
        <v>0.007772435897435898</v>
      </c>
      <c r="K21" s="46">
        <f t="shared" si="2"/>
        <v>-0.3333333333333333</v>
      </c>
    </row>
    <row r="22" spans="1:11" s="34" customFormat="1" ht="12" customHeight="1">
      <c r="A22" s="37"/>
      <c r="B22" s="33">
        <v>166</v>
      </c>
      <c r="C22" s="38"/>
      <c r="D22" s="51" t="s">
        <v>29</v>
      </c>
      <c r="E22" s="46">
        <v>0.7</v>
      </c>
      <c r="F22" s="46">
        <f>IF(E22=0,"",SUM($E$9:E22))</f>
        <v>10.399999999999999</v>
      </c>
      <c r="G22" s="46">
        <f t="shared" si="1"/>
        <v>40.1</v>
      </c>
      <c r="H22" s="48">
        <f t="shared" si="0"/>
        <v>0.009027777777777777</v>
      </c>
      <c r="I22" s="48">
        <f t="shared" si="0"/>
        <v>0.008666666666666665</v>
      </c>
      <c r="J22" s="48">
        <f t="shared" si="0"/>
        <v>0.008333333333333331</v>
      </c>
      <c r="K22" s="46">
        <f t="shared" si="2"/>
        <v>0.14285714285714285</v>
      </c>
    </row>
    <row r="23" spans="1:11" s="34" customFormat="1" ht="12" customHeight="1">
      <c r="A23" s="37"/>
      <c r="B23" s="33">
        <v>165</v>
      </c>
      <c r="C23" s="54"/>
      <c r="D23" s="57" t="s">
        <v>30</v>
      </c>
      <c r="E23" s="46">
        <v>0.3</v>
      </c>
      <c r="F23" s="46">
        <f>IF(E23=0,"",SUM($E$9:E23))</f>
        <v>10.7</v>
      </c>
      <c r="G23" s="46">
        <f t="shared" si="1"/>
        <v>39.8</v>
      </c>
      <c r="H23" s="48">
        <f t="shared" si="0"/>
        <v>0.009288194444444444</v>
      </c>
      <c r="I23" s="48">
        <f t="shared" si="0"/>
        <v>0.008916666666666666</v>
      </c>
      <c r="J23" s="48">
        <f t="shared" si="0"/>
        <v>0.008573717948717948</v>
      </c>
      <c r="K23" s="46">
        <f t="shared" si="2"/>
        <v>-0.3333333333333333</v>
      </c>
    </row>
    <row r="24" spans="1:11" s="34" customFormat="1" ht="12" customHeight="1">
      <c r="A24" s="37"/>
      <c r="B24" s="33">
        <v>154</v>
      </c>
      <c r="D24" s="51" t="s">
        <v>31</v>
      </c>
      <c r="E24" s="46">
        <v>0.9</v>
      </c>
      <c r="F24" s="46">
        <f>IF(E24=0,"",SUM($E$9:E24))</f>
        <v>11.6</v>
      </c>
      <c r="G24" s="46">
        <f t="shared" si="1"/>
        <v>38.9</v>
      </c>
      <c r="H24" s="48">
        <f t="shared" si="0"/>
        <v>0.010069444444444445</v>
      </c>
      <c r="I24" s="48">
        <f t="shared" si="0"/>
        <v>0.009666666666666667</v>
      </c>
      <c r="J24" s="48">
        <f t="shared" si="0"/>
        <v>0.009294871794871795</v>
      </c>
      <c r="K24" s="46">
        <f t="shared" si="2"/>
        <v>-1.2222222222222223</v>
      </c>
    </row>
    <row r="25" spans="1:11" s="34" customFormat="1" ht="12" customHeight="1">
      <c r="A25" s="37"/>
      <c r="B25" s="33">
        <v>83</v>
      </c>
      <c r="D25" s="51" t="s">
        <v>32</v>
      </c>
      <c r="E25" s="46">
        <v>2.2</v>
      </c>
      <c r="F25" s="46">
        <f>IF(E25=0,"",SUM($E$9:E25))</f>
        <v>13.8</v>
      </c>
      <c r="G25" s="46">
        <f t="shared" si="1"/>
        <v>36.7</v>
      </c>
      <c r="H25" s="48">
        <f t="shared" si="0"/>
        <v>0.011979166666666667</v>
      </c>
      <c r="I25" s="48">
        <f t="shared" si="0"/>
        <v>0.0115</v>
      </c>
      <c r="J25" s="48">
        <f t="shared" si="0"/>
        <v>0.011057692307692307</v>
      </c>
      <c r="K25" s="46">
        <f t="shared" si="2"/>
        <v>-3.227272727272727</v>
      </c>
    </row>
    <row r="26" spans="1:11" s="34" customFormat="1" ht="12" customHeight="1">
      <c r="A26" s="37"/>
      <c r="B26" s="33"/>
      <c r="D26" s="28" t="s">
        <v>34</v>
      </c>
      <c r="E26" s="46"/>
      <c r="F26" s="46"/>
      <c r="G26" s="46"/>
      <c r="H26" s="48"/>
      <c r="I26" s="48"/>
      <c r="J26" s="48"/>
      <c r="K26" s="46"/>
    </row>
    <row r="27" spans="1:11" s="34" customFormat="1" ht="12" customHeight="1">
      <c r="A27" s="37"/>
      <c r="B27" s="33">
        <v>65</v>
      </c>
      <c r="D27" s="51" t="s">
        <v>33</v>
      </c>
      <c r="E27" s="46">
        <v>0.5</v>
      </c>
      <c r="F27" s="46">
        <f>IF(E27=0,"",SUM($E$9:E27))</f>
        <v>14.3</v>
      </c>
      <c r="G27" s="46">
        <f t="shared" si="1"/>
        <v>36.2</v>
      </c>
      <c r="H27" s="48">
        <f t="shared" si="0"/>
        <v>0.012413194444444444</v>
      </c>
      <c r="I27" s="48">
        <f t="shared" si="0"/>
        <v>0.011916666666666666</v>
      </c>
      <c r="J27" s="48">
        <f t="shared" si="0"/>
        <v>0.011458333333333333</v>
      </c>
      <c r="K27" s="46">
        <f>(B27-B25)/(E27*10)</f>
        <v>-3.6</v>
      </c>
    </row>
    <row r="28" spans="1:11" s="34" customFormat="1" ht="12" customHeight="1">
      <c r="A28" s="37"/>
      <c r="B28" s="33">
        <v>77</v>
      </c>
      <c r="D28" s="51" t="s">
        <v>35</v>
      </c>
      <c r="E28" s="46">
        <v>1</v>
      </c>
      <c r="F28" s="46">
        <f>IF(E28=0,"",SUM($E$9:E28))</f>
        <v>15.3</v>
      </c>
      <c r="G28" s="46">
        <f t="shared" si="1"/>
        <v>35.2</v>
      </c>
      <c r="H28" s="48">
        <f t="shared" si="0"/>
        <v>0.01328125</v>
      </c>
      <c r="I28" s="48">
        <f t="shared" si="0"/>
        <v>0.01275</v>
      </c>
      <c r="J28" s="48">
        <f t="shared" si="0"/>
        <v>0.012259615384615384</v>
      </c>
      <c r="K28" s="46">
        <f t="shared" si="2"/>
        <v>1.2</v>
      </c>
    </row>
    <row r="29" spans="1:11" s="34" customFormat="1" ht="12" customHeight="1">
      <c r="A29" s="37"/>
      <c r="B29" s="33">
        <v>72</v>
      </c>
      <c r="D29" s="51" t="s">
        <v>36</v>
      </c>
      <c r="E29" s="46">
        <v>1.6</v>
      </c>
      <c r="F29" s="46">
        <f>IF(E29=0,"",SUM($E$9:E29))</f>
        <v>16.900000000000002</v>
      </c>
      <c r="G29" s="46">
        <f t="shared" si="1"/>
        <v>33.599999999999994</v>
      </c>
      <c r="H29" s="48">
        <f t="shared" si="0"/>
        <v>0.014670138888888892</v>
      </c>
      <c r="I29" s="48">
        <f t="shared" si="0"/>
        <v>0.014083333333333335</v>
      </c>
      <c r="J29" s="48">
        <f t="shared" si="0"/>
        <v>0.013541666666666669</v>
      </c>
      <c r="K29" s="46">
        <f t="shared" si="2"/>
        <v>-0.3125</v>
      </c>
    </row>
    <row r="30" spans="1:11" s="34" customFormat="1" ht="12" customHeight="1">
      <c r="A30" s="49"/>
      <c r="B30" s="33">
        <v>84</v>
      </c>
      <c r="D30" s="51" t="s">
        <v>37</v>
      </c>
      <c r="E30" s="46">
        <v>2.5</v>
      </c>
      <c r="F30" s="46">
        <f>IF(E30=0,"",SUM($E$9:E30))</f>
        <v>19.400000000000002</v>
      </c>
      <c r="G30" s="46">
        <f t="shared" si="1"/>
        <v>31.099999999999998</v>
      </c>
      <c r="H30" s="48">
        <f t="shared" si="0"/>
        <v>0.01684027777777778</v>
      </c>
      <c r="I30" s="48">
        <f t="shared" si="0"/>
        <v>0.01616666666666667</v>
      </c>
      <c r="J30" s="48">
        <f t="shared" si="0"/>
        <v>0.015544871794871797</v>
      </c>
      <c r="K30" s="46">
        <f t="shared" si="2"/>
        <v>0.48</v>
      </c>
    </row>
    <row r="31" spans="1:11" s="34" customFormat="1" ht="12" customHeight="1">
      <c r="A31" s="37"/>
      <c r="B31" s="33">
        <v>80</v>
      </c>
      <c r="D31" s="51" t="s">
        <v>38</v>
      </c>
      <c r="E31" s="46">
        <v>0.3</v>
      </c>
      <c r="F31" s="46">
        <f>IF(E31=0,"",SUM($E$9:E31))</f>
        <v>19.700000000000003</v>
      </c>
      <c r="G31" s="46">
        <f t="shared" si="1"/>
        <v>30.799999999999997</v>
      </c>
      <c r="H31" s="48">
        <f t="shared" si="0"/>
        <v>0.017100694444444446</v>
      </c>
      <c r="I31" s="48">
        <f t="shared" si="0"/>
        <v>0.01641666666666667</v>
      </c>
      <c r="J31" s="48">
        <f t="shared" si="0"/>
        <v>0.015785256410256413</v>
      </c>
      <c r="K31" s="46">
        <f t="shared" si="2"/>
        <v>-1.3333333333333333</v>
      </c>
    </row>
    <row r="32" spans="1:11" s="34" customFormat="1" ht="12" customHeight="1">
      <c r="A32" s="49"/>
      <c r="B32" s="33">
        <v>66</v>
      </c>
      <c r="D32" s="51" t="s">
        <v>39</v>
      </c>
      <c r="E32" s="46">
        <v>2.5</v>
      </c>
      <c r="F32" s="46">
        <f>IF(E32=0,"",SUM($E$9:E32))</f>
        <v>22.200000000000003</v>
      </c>
      <c r="G32" s="46">
        <f t="shared" si="1"/>
        <v>28.299999999999997</v>
      </c>
      <c r="H32" s="48">
        <f t="shared" si="0"/>
        <v>0.019270833333333334</v>
      </c>
      <c r="I32" s="48">
        <f t="shared" si="0"/>
        <v>0.018500000000000003</v>
      </c>
      <c r="J32" s="48">
        <f t="shared" si="0"/>
        <v>0.01778846153846154</v>
      </c>
      <c r="K32" s="46">
        <f t="shared" si="2"/>
        <v>-0.56</v>
      </c>
    </row>
    <row r="33" spans="1:11" s="34" customFormat="1" ht="12" customHeight="1">
      <c r="A33" s="37"/>
      <c r="B33" s="33">
        <v>80</v>
      </c>
      <c r="D33" s="51" t="s">
        <v>40</v>
      </c>
      <c r="E33" s="46">
        <v>0.3</v>
      </c>
      <c r="F33" s="46">
        <f>IF(E33=0,"",SUM($E$9:E33))</f>
        <v>22.500000000000004</v>
      </c>
      <c r="G33" s="46">
        <f t="shared" si="1"/>
        <v>27.999999999999996</v>
      </c>
      <c r="H33" s="48">
        <f t="shared" si="0"/>
        <v>0.019531250000000003</v>
      </c>
      <c r="I33" s="48">
        <f t="shared" si="0"/>
        <v>0.018750000000000003</v>
      </c>
      <c r="J33" s="48">
        <f t="shared" si="0"/>
        <v>0.01802884615384616</v>
      </c>
      <c r="K33" s="46">
        <f t="shared" si="2"/>
        <v>4.666666666666667</v>
      </c>
    </row>
    <row r="34" spans="1:11" s="44" customFormat="1" ht="12" customHeight="1">
      <c r="A34" s="50"/>
      <c r="B34" s="42">
        <v>154</v>
      </c>
      <c r="D34" s="52" t="s">
        <v>41</v>
      </c>
      <c r="E34" s="45">
        <v>1.2</v>
      </c>
      <c r="F34" s="45">
        <f>IF(E34=0,"",SUM($E$9:E34))</f>
        <v>23.700000000000003</v>
      </c>
      <c r="G34" s="45">
        <f t="shared" si="1"/>
        <v>26.799999999999997</v>
      </c>
      <c r="H34" s="47">
        <f t="shared" si="0"/>
        <v>0.02057291666666667</v>
      </c>
      <c r="I34" s="47">
        <f t="shared" si="0"/>
        <v>0.019750000000000004</v>
      </c>
      <c r="J34" s="47">
        <f t="shared" si="0"/>
        <v>0.018990384615384617</v>
      </c>
      <c r="K34" s="45">
        <f t="shared" si="2"/>
        <v>6.166666666666667</v>
      </c>
    </row>
    <row r="35" spans="1:11" s="34" customFormat="1" ht="12" customHeight="1">
      <c r="A35" s="37"/>
      <c r="B35" s="33">
        <v>156</v>
      </c>
      <c r="C35" s="38"/>
      <c r="D35" s="33" t="s">
        <v>69</v>
      </c>
      <c r="E35" s="46">
        <v>1.4</v>
      </c>
      <c r="F35" s="46">
        <f>IF(E35=0,"",SUM($E$9:E35))</f>
        <v>25.1</v>
      </c>
      <c r="G35" s="46">
        <f t="shared" si="1"/>
        <v>25.4</v>
      </c>
      <c r="H35" s="48">
        <f t="shared" si="0"/>
        <v>0.021788194444444443</v>
      </c>
      <c r="I35" s="48">
        <f t="shared" si="0"/>
        <v>0.020916666666666667</v>
      </c>
      <c r="J35" s="48">
        <f t="shared" si="0"/>
        <v>0.020112179487179485</v>
      </c>
      <c r="K35" s="46">
        <f t="shared" si="2"/>
        <v>0.14285714285714285</v>
      </c>
    </row>
    <row r="36" spans="1:11" s="34" customFormat="1" ht="12" customHeight="1">
      <c r="A36" s="37"/>
      <c r="B36" s="33">
        <v>113</v>
      </c>
      <c r="C36" s="38"/>
      <c r="D36" s="33" t="s">
        <v>42</v>
      </c>
      <c r="E36" s="46">
        <v>1</v>
      </c>
      <c r="F36" s="46">
        <f>IF(E36=0,"",SUM($E$9:E36))</f>
        <v>26.1</v>
      </c>
      <c r="G36" s="46">
        <f t="shared" si="1"/>
        <v>24.4</v>
      </c>
      <c r="H36" s="48">
        <f t="shared" si="0"/>
        <v>0.02265625</v>
      </c>
      <c r="I36" s="48">
        <f t="shared" si="0"/>
        <v>0.021750000000000002</v>
      </c>
      <c r="J36" s="48">
        <f t="shared" si="0"/>
        <v>0.020913461538461537</v>
      </c>
      <c r="K36" s="46">
        <f t="shared" si="2"/>
        <v>-4.3</v>
      </c>
    </row>
    <row r="37" spans="1:11" s="34" customFormat="1" ht="12" customHeight="1">
      <c r="A37" s="37"/>
      <c r="B37" s="33">
        <v>104</v>
      </c>
      <c r="D37" s="51" t="s">
        <v>43</v>
      </c>
      <c r="E37" s="46">
        <v>0.3</v>
      </c>
      <c r="F37" s="46">
        <f>IF(E37=0,"",SUM($E$9:E37))</f>
        <v>26.400000000000002</v>
      </c>
      <c r="G37" s="46">
        <f t="shared" si="1"/>
        <v>24.099999999999998</v>
      </c>
      <c r="H37" s="48">
        <f t="shared" si="0"/>
        <v>0.02291666666666667</v>
      </c>
      <c r="I37" s="48">
        <f t="shared" si="0"/>
        <v>0.022000000000000002</v>
      </c>
      <c r="J37" s="48">
        <f t="shared" si="0"/>
        <v>0.02115384615384616</v>
      </c>
      <c r="K37" s="46">
        <f t="shared" si="2"/>
        <v>-3</v>
      </c>
    </row>
    <row r="38" spans="1:11" s="44" customFormat="1" ht="12" customHeight="1">
      <c r="A38" s="50"/>
      <c r="B38" s="42">
        <v>150</v>
      </c>
      <c r="C38" s="42"/>
      <c r="D38" s="52" t="s">
        <v>44</v>
      </c>
      <c r="E38" s="45">
        <v>0.5</v>
      </c>
      <c r="F38" s="45">
        <f>IF(E38=0,"",SUM($E$9:E38))</f>
        <v>26.900000000000002</v>
      </c>
      <c r="G38" s="45">
        <f t="shared" si="1"/>
        <v>23.599999999999998</v>
      </c>
      <c r="H38" s="47">
        <f t="shared" si="0"/>
        <v>0.023350694444444448</v>
      </c>
      <c r="I38" s="47">
        <f t="shared" si="0"/>
        <v>0.022416666666666668</v>
      </c>
      <c r="J38" s="47">
        <f t="shared" si="0"/>
        <v>0.021554487179487183</v>
      </c>
      <c r="K38" s="45">
        <f t="shared" si="2"/>
        <v>9.2</v>
      </c>
    </row>
    <row r="39" spans="1:11" s="34" customFormat="1" ht="12" customHeight="1">
      <c r="A39" s="37"/>
      <c r="B39" s="33">
        <v>153</v>
      </c>
      <c r="C39" s="33"/>
      <c r="D39" s="33" t="s">
        <v>45</v>
      </c>
      <c r="E39" s="46">
        <v>1.3</v>
      </c>
      <c r="F39" s="46">
        <f>IF(E39=0,"",SUM($E$9:E39))</f>
        <v>28.200000000000003</v>
      </c>
      <c r="G39" s="46">
        <f t="shared" si="1"/>
        <v>22.299999999999997</v>
      </c>
      <c r="H39" s="48">
        <f t="shared" si="0"/>
        <v>0.024479166666666673</v>
      </c>
      <c r="I39" s="48">
        <f t="shared" si="0"/>
        <v>0.023500000000000004</v>
      </c>
      <c r="J39" s="48">
        <f t="shared" si="0"/>
        <v>0.02259615384615385</v>
      </c>
      <c r="K39" s="46">
        <f t="shared" si="2"/>
        <v>0.23076923076923078</v>
      </c>
    </row>
    <row r="40" spans="2:11" s="44" customFormat="1" ht="12" customHeight="1">
      <c r="B40" s="42">
        <v>157</v>
      </c>
      <c r="C40" s="42"/>
      <c r="D40" s="42" t="s">
        <v>70</v>
      </c>
      <c r="E40" s="45">
        <v>1.3</v>
      </c>
      <c r="F40" s="45">
        <f>IF(E40=0,"",SUM($E$9:E40))</f>
        <v>29.500000000000004</v>
      </c>
      <c r="G40" s="45">
        <f t="shared" si="1"/>
        <v>20.999999999999996</v>
      </c>
      <c r="H40" s="47">
        <f t="shared" si="0"/>
        <v>0.025607638888888895</v>
      </c>
      <c r="I40" s="47">
        <f t="shared" si="0"/>
        <v>0.02458333333333334</v>
      </c>
      <c r="J40" s="47">
        <f t="shared" si="0"/>
        <v>0.023637820512820516</v>
      </c>
      <c r="K40" s="45">
        <f t="shared" si="2"/>
        <v>0.3076923076923077</v>
      </c>
    </row>
    <row r="41" spans="1:11" s="34" customFormat="1" ht="12" customHeight="1">
      <c r="A41" s="37"/>
      <c r="B41" s="33">
        <v>157</v>
      </c>
      <c r="C41" s="38"/>
      <c r="D41" s="33" t="s">
        <v>46</v>
      </c>
      <c r="E41" s="46">
        <v>0.7</v>
      </c>
      <c r="F41" s="46">
        <f>IF(E41=0,"",SUM($E$9:E41))</f>
        <v>30.200000000000003</v>
      </c>
      <c r="G41" s="46">
        <f t="shared" si="1"/>
        <v>20.299999999999997</v>
      </c>
      <c r="H41" s="48">
        <f t="shared" si="0"/>
        <v>0.026215277777777782</v>
      </c>
      <c r="I41" s="48">
        <f t="shared" si="0"/>
        <v>0.025166666666666667</v>
      </c>
      <c r="J41" s="48">
        <f t="shared" si="0"/>
        <v>0.02419871794871795</v>
      </c>
      <c r="K41" s="46">
        <f t="shared" si="2"/>
        <v>0</v>
      </c>
    </row>
    <row r="42" spans="1:11" s="34" customFormat="1" ht="12" customHeight="1">
      <c r="A42" s="49"/>
      <c r="B42" s="33">
        <v>158</v>
      </c>
      <c r="C42" s="38"/>
      <c r="D42" s="51" t="s">
        <v>47</v>
      </c>
      <c r="E42" s="46">
        <v>0.9</v>
      </c>
      <c r="F42" s="46">
        <f>IF(E42=0,"",SUM($E$9:E42))</f>
        <v>31.1</v>
      </c>
      <c r="G42" s="46">
        <f t="shared" si="1"/>
        <v>19.4</v>
      </c>
      <c r="H42" s="48">
        <f t="shared" si="0"/>
        <v>0.02699652777777778</v>
      </c>
      <c r="I42" s="48">
        <f t="shared" si="0"/>
        <v>0.025916666666666664</v>
      </c>
      <c r="J42" s="48">
        <f t="shared" si="0"/>
        <v>0.024919871794871793</v>
      </c>
      <c r="K42" s="46">
        <f t="shared" si="2"/>
        <v>0.1111111111111111</v>
      </c>
    </row>
    <row r="43" spans="1:11" s="34" customFormat="1" ht="12" customHeight="1">
      <c r="A43" s="49"/>
      <c r="B43" s="33">
        <v>157</v>
      </c>
      <c r="C43" s="38"/>
      <c r="D43" s="33" t="s">
        <v>45</v>
      </c>
      <c r="E43" s="46">
        <v>0.5</v>
      </c>
      <c r="F43" s="46">
        <f>IF(E43=0,"",SUM($E$9:E43))</f>
        <v>31.6</v>
      </c>
      <c r="G43" s="46">
        <f t="shared" si="1"/>
        <v>18.9</v>
      </c>
      <c r="H43" s="48">
        <f t="shared" si="0"/>
        <v>0.027430555555555555</v>
      </c>
      <c r="I43" s="48">
        <f t="shared" si="0"/>
        <v>0.02633333333333333</v>
      </c>
      <c r="J43" s="48">
        <f t="shared" si="0"/>
        <v>0.02532051282051282</v>
      </c>
      <c r="K43" s="46">
        <f t="shared" si="2"/>
        <v>-0.2</v>
      </c>
    </row>
    <row r="44" spans="1:11" s="34" customFormat="1" ht="12" customHeight="1">
      <c r="A44" s="37"/>
      <c r="B44" s="33">
        <v>158</v>
      </c>
      <c r="C44" s="38"/>
      <c r="D44" s="33" t="s">
        <v>48</v>
      </c>
      <c r="E44" s="46">
        <v>0.7</v>
      </c>
      <c r="F44" s="46">
        <f>IF(E44=0,"",SUM($E$9:E44))</f>
        <v>32.300000000000004</v>
      </c>
      <c r="G44" s="46">
        <f t="shared" si="1"/>
        <v>18.199999999999996</v>
      </c>
      <c r="H44" s="48">
        <f t="shared" si="0"/>
        <v>0.02803819444444445</v>
      </c>
      <c r="I44" s="48">
        <f t="shared" si="0"/>
        <v>0.026916666666666672</v>
      </c>
      <c r="J44" s="48">
        <f t="shared" si="0"/>
        <v>0.02588141025641026</v>
      </c>
      <c r="K44" s="46">
        <f t="shared" si="2"/>
        <v>0.14285714285714285</v>
      </c>
    </row>
    <row r="45" spans="1:11" s="34" customFormat="1" ht="12" customHeight="1">
      <c r="A45" s="37"/>
      <c r="B45" s="33">
        <v>157</v>
      </c>
      <c r="C45" s="38"/>
      <c r="D45" s="49" t="s">
        <v>49</v>
      </c>
      <c r="E45" s="46">
        <v>0.6</v>
      </c>
      <c r="F45" s="46">
        <f>IF(E45=0,"",SUM($E$9:E45))</f>
        <v>32.900000000000006</v>
      </c>
      <c r="G45" s="46">
        <f t="shared" si="1"/>
        <v>17.599999999999994</v>
      </c>
      <c r="H45" s="48">
        <f t="shared" si="0"/>
        <v>0.028559027777777784</v>
      </c>
      <c r="I45" s="48">
        <f t="shared" si="0"/>
        <v>0.02741666666666667</v>
      </c>
      <c r="J45" s="48">
        <f t="shared" si="0"/>
        <v>0.02636217948717949</v>
      </c>
      <c r="K45" s="46">
        <f t="shared" si="2"/>
        <v>-0.16666666666666666</v>
      </c>
    </row>
    <row r="46" spans="1:11" s="34" customFormat="1" ht="12" customHeight="1">
      <c r="A46" s="37"/>
      <c r="B46" s="33">
        <v>158</v>
      </c>
      <c r="C46" s="38"/>
      <c r="D46" s="33" t="s">
        <v>51</v>
      </c>
      <c r="E46" s="46">
        <v>1.8</v>
      </c>
      <c r="F46" s="46">
        <f>IF(E46=0,"",SUM($E$9:E46))</f>
        <v>34.7</v>
      </c>
      <c r="G46" s="46">
        <f t="shared" si="1"/>
        <v>15.799999999999997</v>
      </c>
      <c r="H46" s="48">
        <f t="shared" si="0"/>
        <v>0.030121527777777782</v>
      </c>
      <c r="I46" s="48">
        <f t="shared" si="0"/>
        <v>0.028916666666666667</v>
      </c>
      <c r="J46" s="48">
        <f t="shared" si="0"/>
        <v>0.02780448717948718</v>
      </c>
      <c r="K46" s="46">
        <f t="shared" si="2"/>
        <v>0.05555555555555555</v>
      </c>
    </row>
    <row r="47" spans="1:11" s="34" customFormat="1" ht="12" customHeight="1">
      <c r="A47" s="37"/>
      <c r="B47" s="33">
        <v>160</v>
      </c>
      <c r="C47" s="38"/>
      <c r="D47" s="33" t="s">
        <v>50</v>
      </c>
      <c r="E47" s="46">
        <v>0.4</v>
      </c>
      <c r="F47" s="46">
        <f>IF(E47=0,"",SUM($E$9:E47))</f>
        <v>35.1</v>
      </c>
      <c r="G47" s="46">
        <f t="shared" si="1"/>
        <v>15.399999999999999</v>
      </c>
      <c r="H47" s="48">
        <f t="shared" si="0"/>
        <v>0.03046875</v>
      </c>
      <c r="I47" s="48">
        <f t="shared" si="0"/>
        <v>0.029249999999999998</v>
      </c>
      <c r="J47" s="48">
        <f t="shared" si="0"/>
        <v>0.028125</v>
      </c>
      <c r="K47" s="46">
        <f t="shared" si="2"/>
        <v>0.5</v>
      </c>
    </row>
    <row r="48" spans="1:11" s="34" customFormat="1" ht="12" customHeight="1">
      <c r="A48" s="37"/>
      <c r="B48" s="33">
        <v>143</v>
      </c>
      <c r="C48" s="38"/>
      <c r="D48" s="49" t="s">
        <v>52</v>
      </c>
      <c r="E48" s="46">
        <v>1.7</v>
      </c>
      <c r="F48" s="46">
        <f>IF(E48=0,"",SUM($E$9:E48))</f>
        <v>36.800000000000004</v>
      </c>
      <c r="G48" s="46">
        <f t="shared" si="1"/>
        <v>13.699999999999996</v>
      </c>
      <c r="H48" s="48">
        <f t="shared" si="0"/>
        <v>0.03194444444444445</v>
      </c>
      <c r="I48" s="48">
        <f t="shared" si="0"/>
        <v>0.030666666666666672</v>
      </c>
      <c r="J48" s="48">
        <f t="shared" si="0"/>
        <v>0.02948717948717949</v>
      </c>
      <c r="K48" s="46">
        <f t="shared" si="2"/>
        <v>-1</v>
      </c>
    </row>
    <row r="49" spans="1:11" s="34" customFormat="1" ht="12" customHeight="1">
      <c r="A49" s="37"/>
      <c r="B49" s="33">
        <v>140</v>
      </c>
      <c r="C49" s="55"/>
      <c r="D49" s="33" t="s">
        <v>53</v>
      </c>
      <c r="E49" s="46">
        <v>5.4</v>
      </c>
      <c r="F49" s="46">
        <f>IF(E49=0,"",SUM($E$9:E49))</f>
        <v>42.2</v>
      </c>
      <c r="G49" s="46">
        <f t="shared" si="1"/>
        <v>8.299999999999997</v>
      </c>
      <c r="H49" s="48">
        <f t="shared" si="0"/>
        <v>0.036631944444444446</v>
      </c>
      <c r="I49" s="48">
        <f t="shared" si="0"/>
        <v>0.035166666666666666</v>
      </c>
      <c r="J49" s="48">
        <f t="shared" si="0"/>
        <v>0.03381410256410256</v>
      </c>
      <c r="K49" s="46">
        <f t="shared" si="2"/>
        <v>-0.05555555555555555</v>
      </c>
    </row>
    <row r="50" spans="1:11" s="34" customFormat="1" ht="12" customHeight="1">
      <c r="A50" s="58"/>
      <c r="B50" s="33">
        <v>142</v>
      </c>
      <c r="C50" s="55"/>
      <c r="D50" s="57" t="s">
        <v>54</v>
      </c>
      <c r="E50" s="46">
        <v>1.7</v>
      </c>
      <c r="F50" s="46">
        <f>IF(E50=0,"",SUM($E$9:E50))</f>
        <v>43.900000000000006</v>
      </c>
      <c r="G50" s="46">
        <f t="shared" si="1"/>
        <v>6.599999999999994</v>
      </c>
      <c r="H50" s="48">
        <f aca="true" t="shared" si="3" ref="H50:J63">IF($E50=0,"",+$F50*3600/H$6/86400+$H$8)</f>
        <v>0.03810763888888889</v>
      </c>
      <c r="I50" s="48">
        <f t="shared" si="3"/>
        <v>0.03658333333333334</v>
      </c>
      <c r="J50" s="48">
        <f t="shared" si="3"/>
        <v>0.03517628205128206</v>
      </c>
      <c r="K50" s="46">
        <f t="shared" si="2"/>
        <v>0.11764705882352941</v>
      </c>
    </row>
    <row r="51" spans="2:11" s="40" customFormat="1" ht="12.75">
      <c r="B51" s="33">
        <v>118</v>
      </c>
      <c r="C51" s="55"/>
      <c r="D51" s="33" t="s">
        <v>55</v>
      </c>
      <c r="E51" s="46">
        <v>1.5</v>
      </c>
      <c r="F51" s="46">
        <f>IF(E51=0,"",SUM($E$9:E51))</f>
        <v>45.400000000000006</v>
      </c>
      <c r="G51" s="46">
        <f t="shared" si="1"/>
        <v>5.099999999999994</v>
      </c>
      <c r="H51" s="48">
        <f t="shared" si="3"/>
        <v>0.03940972222222223</v>
      </c>
      <c r="I51" s="48">
        <f t="shared" si="3"/>
        <v>0.037833333333333344</v>
      </c>
      <c r="J51" s="48">
        <f t="shared" si="3"/>
        <v>0.03637820512820514</v>
      </c>
      <c r="K51" s="46">
        <f t="shared" si="2"/>
        <v>-1.6</v>
      </c>
    </row>
    <row r="52" spans="2:11" s="40" customFormat="1" ht="12.75">
      <c r="B52" s="33">
        <v>118</v>
      </c>
      <c r="C52" s="55"/>
      <c r="D52" s="33" t="s">
        <v>56</v>
      </c>
      <c r="E52" s="46">
        <v>0.5</v>
      </c>
      <c r="F52" s="46">
        <f>IF(E52=0,"",SUM($E$9:E52))</f>
        <v>45.900000000000006</v>
      </c>
      <c r="G52" s="46">
        <f t="shared" si="1"/>
        <v>4.599999999999994</v>
      </c>
      <c r="H52" s="48">
        <f t="shared" si="3"/>
        <v>0.039843750000000004</v>
      </c>
      <c r="I52" s="48">
        <f t="shared" si="3"/>
        <v>0.038250000000000006</v>
      </c>
      <c r="J52" s="48">
        <f t="shared" si="3"/>
        <v>0.036778846153846155</v>
      </c>
      <c r="K52" s="46">
        <f t="shared" si="2"/>
        <v>0</v>
      </c>
    </row>
    <row r="53" spans="2:11" s="40" customFormat="1" ht="12.75">
      <c r="B53" s="49">
        <v>118</v>
      </c>
      <c r="C53" s="38"/>
      <c r="D53" s="49" t="s">
        <v>57</v>
      </c>
      <c r="E53" s="46">
        <v>0.3</v>
      </c>
      <c r="F53" s="46">
        <f>IF(E53=0,"",SUM($E$9:E53))</f>
        <v>46.2</v>
      </c>
      <c r="G53" s="46">
        <f t="shared" si="1"/>
        <v>4.299999999999997</v>
      </c>
      <c r="H53" s="48">
        <f t="shared" si="3"/>
        <v>0.04010416666666667</v>
      </c>
      <c r="I53" s="48">
        <f t="shared" si="3"/>
        <v>0.0385</v>
      </c>
      <c r="J53" s="48">
        <f t="shared" si="3"/>
        <v>0.03701923076923077</v>
      </c>
      <c r="K53" s="46">
        <f t="shared" si="2"/>
        <v>0</v>
      </c>
    </row>
    <row r="54" spans="2:11" s="40" customFormat="1" ht="12.75">
      <c r="B54" s="49">
        <v>118</v>
      </c>
      <c r="D54" s="49" t="s">
        <v>58</v>
      </c>
      <c r="E54" s="46">
        <v>0.3</v>
      </c>
      <c r="F54" s="46">
        <f>IF(E54=0,"",SUM($E$9:E54))</f>
        <v>46.5</v>
      </c>
      <c r="G54" s="46">
        <f t="shared" si="1"/>
        <v>4</v>
      </c>
      <c r="H54" s="48">
        <f t="shared" si="3"/>
        <v>0.040364583333333336</v>
      </c>
      <c r="I54" s="48">
        <f t="shared" si="3"/>
        <v>0.03875</v>
      </c>
      <c r="J54" s="48">
        <f t="shared" si="3"/>
        <v>0.037259615384615384</v>
      </c>
      <c r="K54" s="46">
        <f t="shared" si="2"/>
        <v>0</v>
      </c>
    </row>
    <row r="55" spans="2:11" s="40" customFormat="1" ht="12.75">
      <c r="B55" s="49">
        <v>113</v>
      </c>
      <c r="C55" s="38"/>
      <c r="D55" s="33" t="s">
        <v>59</v>
      </c>
      <c r="E55" s="46">
        <v>0.4</v>
      </c>
      <c r="F55" s="46">
        <f>IF(E55=0,"",SUM($E$9:E55))</f>
        <v>46.9</v>
      </c>
      <c r="G55" s="46">
        <f t="shared" si="1"/>
        <v>3.6000000000000014</v>
      </c>
      <c r="H55" s="48">
        <f t="shared" si="3"/>
        <v>0.04071180555555556</v>
      </c>
      <c r="I55" s="48">
        <f t="shared" si="3"/>
        <v>0.03908333333333334</v>
      </c>
      <c r="J55" s="48">
        <f t="shared" si="3"/>
        <v>0.03758012820512821</v>
      </c>
      <c r="K55" s="46">
        <f t="shared" si="2"/>
        <v>-1.25</v>
      </c>
    </row>
    <row r="56" spans="2:11" s="40" customFormat="1" ht="12.75">
      <c r="B56" s="33">
        <v>107</v>
      </c>
      <c r="D56" s="33" t="s">
        <v>60</v>
      </c>
      <c r="E56" s="46">
        <v>0.7</v>
      </c>
      <c r="F56" s="46">
        <f>IF(E56=0,"",SUM($E$9:E56))</f>
        <v>47.6</v>
      </c>
      <c r="G56" s="46">
        <f t="shared" si="1"/>
        <v>2.8999999999999986</v>
      </c>
      <c r="H56" s="48">
        <f t="shared" si="3"/>
        <v>0.04131944444444444</v>
      </c>
      <c r="I56" s="48">
        <f t="shared" si="3"/>
        <v>0.03966666666666666</v>
      </c>
      <c r="J56" s="48">
        <f t="shared" si="3"/>
        <v>0.03814102564102564</v>
      </c>
      <c r="K56" s="46">
        <f t="shared" si="2"/>
        <v>-0.8571428571428571</v>
      </c>
    </row>
    <row r="57" spans="2:11" s="40" customFormat="1" ht="12.75">
      <c r="B57" s="33">
        <v>107</v>
      </c>
      <c r="C57" s="55"/>
      <c r="D57" s="33" t="s">
        <v>61</v>
      </c>
      <c r="E57" s="46">
        <v>0.3</v>
      </c>
      <c r="F57" s="46">
        <f>IF(E57=0,"",SUM($E$9:E57))</f>
        <v>47.9</v>
      </c>
      <c r="G57" s="46">
        <f t="shared" si="1"/>
        <v>2.6000000000000014</v>
      </c>
      <c r="H57" s="48">
        <f t="shared" si="3"/>
        <v>0.04157986111111111</v>
      </c>
      <c r="I57" s="48">
        <f t="shared" si="3"/>
        <v>0.03991666666666667</v>
      </c>
      <c r="J57" s="48">
        <f t="shared" si="3"/>
        <v>0.03838141025641026</v>
      </c>
      <c r="K57" s="46">
        <f t="shared" si="2"/>
        <v>0</v>
      </c>
    </row>
    <row r="58" spans="2:11" s="40" customFormat="1" ht="12.75">
      <c r="B58" s="33">
        <v>113</v>
      </c>
      <c r="C58" s="38"/>
      <c r="D58" s="49" t="s">
        <v>62</v>
      </c>
      <c r="E58" s="46">
        <v>0.4</v>
      </c>
      <c r="F58" s="46">
        <f>IF(E58=0,"",SUM($E$9:E58))</f>
        <v>48.3</v>
      </c>
      <c r="G58" s="46">
        <f t="shared" si="1"/>
        <v>2.200000000000003</v>
      </c>
      <c r="H58" s="48">
        <f t="shared" si="3"/>
        <v>0.04192708333333333</v>
      </c>
      <c r="I58" s="48">
        <f t="shared" si="3"/>
        <v>0.04025</v>
      </c>
      <c r="J58" s="48">
        <f t="shared" si="3"/>
        <v>0.03870192307692308</v>
      </c>
      <c r="K58" s="46">
        <f t="shared" si="2"/>
        <v>1.5</v>
      </c>
    </row>
    <row r="59" spans="2:11" s="40" customFormat="1" ht="12.75">
      <c r="B59" s="33">
        <v>115</v>
      </c>
      <c r="C59" s="38"/>
      <c r="D59" s="57" t="s">
        <v>63</v>
      </c>
      <c r="E59" s="46">
        <v>1.1</v>
      </c>
      <c r="F59" s="46">
        <f>IF(E59=0,"",SUM($E$9:E59))</f>
        <v>49.4</v>
      </c>
      <c r="G59" s="46">
        <f t="shared" si="1"/>
        <v>1.1000000000000014</v>
      </c>
      <c r="H59" s="48">
        <f t="shared" si="3"/>
        <v>0.042881944444444445</v>
      </c>
      <c r="I59" s="48">
        <f t="shared" si="3"/>
        <v>0.04116666666666667</v>
      </c>
      <c r="J59" s="48">
        <f t="shared" si="3"/>
        <v>0.03958333333333333</v>
      </c>
      <c r="K59" s="46">
        <f t="shared" si="2"/>
        <v>0.18181818181818182</v>
      </c>
    </row>
    <row r="60" spans="2:11" s="40" customFormat="1" ht="12.75">
      <c r="B60" s="33">
        <v>146</v>
      </c>
      <c r="C60" s="38"/>
      <c r="D60" s="33" t="s">
        <v>64</v>
      </c>
      <c r="E60" s="46">
        <v>0.4</v>
      </c>
      <c r="F60" s="46">
        <f>IF(E60=0,"",SUM($E$9:E60))</f>
        <v>49.8</v>
      </c>
      <c r="G60" s="46">
        <f t="shared" si="1"/>
        <v>0.7000000000000028</v>
      </c>
      <c r="H60" s="48">
        <f t="shared" si="3"/>
        <v>0.043229166666666666</v>
      </c>
      <c r="I60" s="48">
        <f t="shared" si="3"/>
        <v>0.0415</v>
      </c>
      <c r="J60" s="48">
        <f t="shared" si="3"/>
        <v>0.03990384615384615</v>
      </c>
      <c r="K60" s="46">
        <f t="shared" si="2"/>
        <v>7.75</v>
      </c>
    </row>
    <row r="61" spans="2:11" s="40" customFormat="1" ht="12.75">
      <c r="B61" s="49">
        <v>146</v>
      </c>
      <c r="D61" s="33" t="s">
        <v>65</v>
      </c>
      <c r="E61" s="46">
        <v>0.1</v>
      </c>
      <c r="F61" s="46">
        <f>IF(E61=0,"",SUM($E$9:E61))</f>
        <v>49.9</v>
      </c>
      <c r="G61" s="46">
        <f t="shared" si="1"/>
        <v>0.6000000000000014</v>
      </c>
      <c r="H61" s="48">
        <f t="shared" si="3"/>
        <v>0.04331597222222222</v>
      </c>
      <c r="I61" s="48">
        <f t="shared" si="3"/>
        <v>0.04158333333333333</v>
      </c>
      <c r="J61" s="48">
        <f t="shared" si="3"/>
        <v>0.03998397435897436</v>
      </c>
      <c r="K61" s="46">
        <f t="shared" si="2"/>
        <v>0</v>
      </c>
    </row>
    <row r="62" spans="2:11" s="40" customFormat="1" ht="12.75">
      <c r="B62" s="49">
        <v>140</v>
      </c>
      <c r="D62" s="33" t="s">
        <v>66</v>
      </c>
      <c r="E62" s="46">
        <v>0.2</v>
      </c>
      <c r="F62" s="46">
        <f>IF(E62=0,"",SUM($E$9:E62))</f>
        <v>50.1</v>
      </c>
      <c r="G62" s="46">
        <f t="shared" si="1"/>
        <v>0.3999999999999986</v>
      </c>
      <c r="H62" s="48">
        <f t="shared" si="3"/>
        <v>0.04348958333333333</v>
      </c>
      <c r="I62" s="48">
        <f t="shared" si="3"/>
        <v>0.041749999999999995</v>
      </c>
      <c r="J62" s="48">
        <f t="shared" si="3"/>
        <v>0.04014423076923077</v>
      </c>
      <c r="K62" s="46">
        <f t="shared" si="2"/>
        <v>-3</v>
      </c>
    </row>
    <row r="63" spans="1:11" s="35" customFormat="1" ht="12.75">
      <c r="A63" s="41"/>
      <c r="B63" s="42">
        <v>145</v>
      </c>
      <c r="C63" s="59"/>
      <c r="D63" s="52" t="s">
        <v>67</v>
      </c>
      <c r="E63" s="45">
        <v>0.4</v>
      </c>
      <c r="F63" s="45">
        <f>IF(E63=0,"",SUM($E$9:E63))</f>
        <v>50.5</v>
      </c>
      <c r="G63" s="45">
        <f t="shared" si="1"/>
        <v>0</v>
      </c>
      <c r="H63" s="47">
        <f t="shared" si="3"/>
        <v>0.04383680555555555</v>
      </c>
      <c r="I63" s="47">
        <f t="shared" si="3"/>
        <v>0.042083333333333334</v>
      </c>
      <c r="J63" s="47">
        <f t="shared" si="3"/>
        <v>0.04046474358974359</v>
      </c>
      <c r="K63" s="45">
        <f t="shared" si="2"/>
        <v>1.25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2011-07-28T13:29:17Z</dcterms:modified>
  <cp:category/>
  <cp:version/>
  <cp:contentType/>
  <cp:contentStatus/>
</cp:coreProperties>
</file>