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120" windowHeight="9120" activeTab="0"/>
  </bookViews>
  <sheets>
    <sheet name="15a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<sst xmlns="http://schemas.openxmlformats.org/spreadsheetml/2006/main" count="62" uniqueCount="58">
  <si>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DISTANZE</t>
  </si>
  <si>
    <t>ORA DI PASSAGGIO</t>
  </si>
  <si>
    <t xml:space="preserve">           ALTIM.</t>
  </si>
  <si>
    <t>LOCALITA'</t>
  </si>
  <si>
    <t>par-</t>
  </si>
  <si>
    <t>per-</t>
  </si>
  <si>
    <t>da per-</t>
  </si>
  <si>
    <t xml:space="preserve"> media km/ora</t>
  </si>
  <si>
    <t>ziali</t>
  </si>
  <si>
    <t>corse</t>
  </si>
  <si>
    <t>correre</t>
  </si>
  <si>
    <t>%</t>
  </si>
  <si>
    <r>
      <t xml:space="preserve">Tappa
</t>
    </r>
    <r>
      <rPr>
        <b/>
        <sz val="18"/>
        <rFont val="Arial"/>
        <family val="2"/>
      </rPr>
      <t>15ª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cronotabella</t>
    </r>
  </si>
  <si>
    <t>confine di stato</t>
  </si>
  <si>
    <t>SPAGNA - Provincia de Gerona</t>
  </si>
  <si>
    <t>innesto N-152</t>
  </si>
  <si>
    <t>FRANCIA - Pyrénées-Orientales</t>
  </si>
  <si>
    <t>ALP - LLIVIA (cronometro individuale)</t>
  </si>
  <si>
    <t>ALP - Calle Mancomunitat</t>
  </si>
  <si>
    <t>Avinguda Cerdanya - sovrappasso E-9</t>
  </si>
  <si>
    <t>bivio Estoll</t>
  </si>
  <si>
    <t>Soriguerola (Fontanals de Cerdanya)</t>
  </si>
  <si>
    <t>bivio a sx Puigcerdà</t>
  </si>
  <si>
    <t>ponte sul Río Segre</t>
  </si>
  <si>
    <t>bivio Talltorta</t>
  </si>
  <si>
    <t>bivio Ventajola</t>
  </si>
  <si>
    <t>Puigcerdà - Plaça de la Rotonda - innesto N-260</t>
  </si>
  <si>
    <t xml:space="preserve">N-260 - bivio a sx Sant Martí d'Aravó </t>
  </si>
  <si>
    <t>Sant Martí d'Aravó (Guils de Cerdanya)</t>
  </si>
  <si>
    <t>ponte sul Ríu d'Aravó</t>
  </si>
  <si>
    <t>Sant Martí (Puigcerdà)</t>
  </si>
  <si>
    <t>Puigcerdà - Ronda del Torreó</t>
  </si>
  <si>
    <t>Carrer Doctor Piguillem</t>
  </si>
  <si>
    <t>Côte de Puigcerdà (GPM - 3a cat)</t>
  </si>
  <si>
    <t>Avinguda Pons i Gasch</t>
  </si>
  <si>
    <t>Avinguda de Shierbeck</t>
  </si>
  <si>
    <t>Plaça d'Europa - innesto N-152</t>
  </si>
  <si>
    <t>N-152 - bivio a sx Age</t>
  </si>
  <si>
    <t>Age (Puigcerdà)</t>
  </si>
  <si>
    <t>Palau-de-Cerdagne</t>
  </si>
  <si>
    <t>Côte de Osséja (GPM - 3a cat)</t>
  </si>
  <si>
    <t xml:space="preserve">bivio Bourg-Madame - a dx Saillagouse </t>
  </si>
  <si>
    <t>innesto N 116</t>
  </si>
  <si>
    <t>N 116 - bivio Càldegues</t>
  </si>
  <si>
    <t>N 116 - 1° bivio Sainte-Léocadie</t>
  </si>
  <si>
    <t>N 116 - 2° bivio Sainte-Léocadie</t>
  </si>
  <si>
    <t>Col de Llous - Aérodrome de Sainte-Léocadie</t>
  </si>
  <si>
    <t>N 116 - bivio a dx Err</t>
  </si>
  <si>
    <t>Err</t>
  </si>
  <si>
    <t>Côte d'Err (GPM - 3a cat)</t>
  </si>
  <si>
    <t>Saillagouse - Avenue des Comtes de Cerdagne</t>
  </si>
  <si>
    <t>Route d'Estavar</t>
  </si>
  <si>
    <t>innesto D 33</t>
  </si>
  <si>
    <t>D 33 - bivio Bajanda</t>
  </si>
  <si>
    <t>D 33 - bivio a sx Llivia</t>
  </si>
  <si>
    <t>Estavar</t>
  </si>
  <si>
    <t>LLIVIA - Avinguda Catalunya</t>
  </si>
  <si>
    <t>Km 37,9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</si>
</sst>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_)"/>
    <numFmt numFmtId="171" formatCode="0.0"/>
    <numFmt numFmtId="172" formatCode="h\.mm"/>
    <numFmt numFmtId="173" formatCode="0.00_)"/>
    <numFmt numFmtId="174" formatCode="&quot;km&quot;\ 0"/>
    <numFmt numFmtId="175" formatCode="[$-F800]dddd\,\ mmmm\ dd\,\ yyyy"/>
    <numFmt numFmtId="176" formatCode="[$-410]dddd\ d\ mmmm\ yyyy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6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indent="5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quotePrefix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3" fillId="0" borderId="17" xfId="0" applyFont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/>
    </xf>
    <xf numFmtId="171" fontId="3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71" fontId="5" fillId="0" borderId="17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142875</xdr:colOff>
      <xdr:row>23</xdr:row>
      <xdr:rowOff>123825</xdr:rowOff>
    </xdr:to>
    <xdr:pic>
      <xdr:nvPicPr>
        <xdr:cNvPr id="1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142875</xdr:colOff>
      <xdr:row>33</xdr:row>
      <xdr:rowOff>123825</xdr:rowOff>
    </xdr:to>
    <xdr:pic>
      <xdr:nvPicPr>
        <xdr:cNvPr id="2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48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142875</xdr:colOff>
      <xdr:row>42</xdr:row>
      <xdr:rowOff>123825</xdr:rowOff>
    </xdr:to>
    <xdr:pic>
      <xdr:nvPicPr>
        <xdr:cNvPr id="3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421875" style="34" customWidth="1"/>
    <col min="2" max="2" width="6.28125" style="2" customWidth="1"/>
    <col min="3" max="3" width="2.00390625" style="2" customWidth="1"/>
    <col min="4" max="4" width="53.28125" style="2" bestFit="1" customWidth="1"/>
    <col min="5" max="6" width="5.421875" style="2" customWidth="1"/>
    <col min="7" max="7" width="8.28125" style="2" bestFit="1" customWidth="1"/>
    <col min="8" max="10" width="5.8515625" style="2" customWidth="1"/>
    <col min="11" max="11" width="6.140625" style="38" bestFit="1" customWidth="1"/>
    <col min="12" max="14" width="9.140625" style="2" customWidth="1"/>
    <col min="15" max="15" width="10.140625" style="2" bestFit="1" customWidth="1"/>
    <col min="16" max="16384" width="9.140625" style="2" customWidth="1"/>
  </cols>
  <sheetData>
    <row r="1" spans="1:10" ht="33.75" customHeight="1">
      <c r="A1" s="54" t="s">
        <v>12</v>
      </c>
      <c r="B1" s="55"/>
      <c r="C1" s="56" t="s">
        <v>17</v>
      </c>
      <c r="D1" s="56"/>
      <c r="E1" s="56"/>
      <c r="F1" s="56"/>
      <c r="G1" s="56"/>
      <c r="H1" s="56"/>
      <c r="I1" s="57" t="s">
        <v>57</v>
      </c>
      <c r="J1" s="57"/>
    </row>
    <row r="2" spans="1:10" ht="15" customHeight="1">
      <c r="A2" s="55"/>
      <c r="B2" s="55"/>
      <c r="C2" s="58"/>
      <c r="D2" s="58"/>
      <c r="E2" s="58"/>
      <c r="F2" s="58"/>
      <c r="G2" s="58"/>
      <c r="H2" s="58"/>
      <c r="I2" s="35"/>
      <c r="J2" s="1"/>
    </row>
    <row r="3" spans="1:10" ht="6.75" customHeight="1">
      <c r="A3" s="3"/>
      <c r="B3" s="1"/>
      <c r="C3" s="1"/>
      <c r="D3" s="4"/>
      <c r="E3" s="5"/>
      <c r="F3" s="6"/>
      <c r="G3" s="1"/>
      <c r="H3" s="1"/>
      <c r="I3" s="1"/>
      <c r="J3" s="1"/>
    </row>
    <row r="4" spans="1:10" ht="12.75">
      <c r="A4" s="7"/>
      <c r="B4" s="8"/>
      <c r="C4" s="9"/>
      <c r="D4" s="8"/>
      <c r="E4" s="10" t="s">
        <v>0</v>
      </c>
      <c r="F4" s="10"/>
      <c r="G4" s="11"/>
      <c r="H4" s="10" t="s">
        <v>1</v>
      </c>
      <c r="I4" s="10"/>
      <c r="J4" s="11"/>
    </row>
    <row r="5" spans="1:10" ht="9.75" customHeight="1">
      <c r="A5" s="12" t="s">
        <v>2</v>
      </c>
      <c r="B5" s="13"/>
      <c r="C5" s="12"/>
      <c r="D5" s="14" t="s">
        <v>3</v>
      </c>
      <c r="E5" s="15" t="s">
        <v>4</v>
      </c>
      <c r="F5" s="15" t="s">
        <v>5</v>
      </c>
      <c r="G5" s="15" t="s">
        <v>6</v>
      </c>
      <c r="H5" s="16" t="s">
        <v>7</v>
      </c>
      <c r="I5" s="17"/>
      <c r="J5" s="18"/>
    </row>
    <row r="6" spans="1:11" ht="11.25" customHeight="1">
      <c r="A6" s="19"/>
      <c r="B6" s="20"/>
      <c r="C6" s="21"/>
      <c r="D6" s="22"/>
      <c r="E6" s="23" t="s">
        <v>8</v>
      </c>
      <c r="F6" s="24" t="s">
        <v>9</v>
      </c>
      <c r="G6" s="24" t="s">
        <v>10</v>
      </c>
      <c r="H6" s="25">
        <v>42</v>
      </c>
      <c r="I6" s="26">
        <v>44</v>
      </c>
      <c r="J6" s="26">
        <v>46</v>
      </c>
      <c r="K6" s="45" t="s">
        <v>11</v>
      </c>
    </row>
    <row r="7" spans="1:12" s="30" customFormat="1" ht="12" customHeight="1">
      <c r="A7" s="27"/>
      <c r="B7" s="17"/>
      <c r="C7" s="17"/>
      <c r="D7" s="53" t="s">
        <v>14</v>
      </c>
      <c r="E7" s="28"/>
      <c r="F7" s="29"/>
      <c r="G7" s="29"/>
      <c r="H7" s="29"/>
      <c r="I7" s="29"/>
      <c r="J7" s="29"/>
      <c r="K7" s="38"/>
      <c r="L7" s="31"/>
    </row>
    <row r="8" spans="1:11" s="43" customFormat="1" ht="12" customHeight="1">
      <c r="A8" s="40"/>
      <c r="B8" s="41">
        <v>1154</v>
      </c>
      <c r="C8" s="42"/>
      <c r="D8" s="41" t="s">
        <v>18</v>
      </c>
      <c r="E8" s="44">
        <v>0</v>
      </c>
      <c r="F8" s="44">
        <f>SUM($E$7:E8)</f>
        <v>0</v>
      </c>
      <c r="G8" s="44">
        <v>37.9</v>
      </c>
      <c r="H8" s="46">
        <v>0</v>
      </c>
      <c r="I8" s="46">
        <f>+H8</f>
        <v>0</v>
      </c>
      <c r="J8" s="46">
        <f>+I8</f>
        <v>0</v>
      </c>
      <c r="K8" s="44"/>
    </row>
    <row r="9" spans="1:11" s="33" customFormat="1" ht="12" customHeight="1">
      <c r="A9" s="36"/>
      <c r="B9" s="32">
        <v>1145</v>
      </c>
      <c r="C9" s="37"/>
      <c r="D9" s="32" t="s">
        <v>19</v>
      </c>
      <c r="E9" s="45">
        <v>0.6</v>
      </c>
      <c r="F9" s="45">
        <f>IF(E9=0,"",SUM($E$9:E9))</f>
        <v>0.6</v>
      </c>
      <c r="G9" s="45">
        <f>IF(F9=0,"",$G$8-F9)</f>
        <v>37.3</v>
      </c>
      <c r="H9" s="47">
        <f aca="true" t="shared" si="0" ref="H9:J49">IF($E9=0,"",+$F9*3600/H$6/86400+$H$8)</f>
        <v>0.0005952380952380953</v>
      </c>
      <c r="I9" s="47">
        <f t="shared" si="0"/>
        <v>0.0005681818181818183</v>
      </c>
      <c r="J9" s="47">
        <f t="shared" si="0"/>
        <v>0.0005434782608695652</v>
      </c>
      <c r="K9" s="45">
        <f>(B9-B8)/(E9*10)</f>
        <v>-1.5</v>
      </c>
    </row>
    <row r="10" spans="1:11" s="33" customFormat="1" ht="12" customHeight="1">
      <c r="A10" s="36"/>
      <c r="B10" s="32">
        <v>1113</v>
      </c>
      <c r="C10" s="37"/>
      <c r="D10" s="50" t="s">
        <v>20</v>
      </c>
      <c r="E10" s="45">
        <v>0.9</v>
      </c>
      <c r="F10" s="45">
        <f>IF(E10=0,"",SUM($E$9:E10))</f>
        <v>1.5</v>
      </c>
      <c r="G10" s="45">
        <f aca="true" t="shared" si="1" ref="G10:G16">IF(F10=0,"",$G$8-F10)</f>
        <v>36.4</v>
      </c>
      <c r="H10" s="47">
        <f t="shared" si="0"/>
        <v>0.0014880952380952382</v>
      </c>
      <c r="I10" s="47">
        <f t="shared" si="0"/>
        <v>0.0014204545454545455</v>
      </c>
      <c r="J10" s="47">
        <f t="shared" si="0"/>
        <v>0.0013586956521739132</v>
      </c>
      <c r="K10" s="45">
        <f aca="true" t="shared" si="2" ref="K10:K16">(B10-B9)/(E10*10)</f>
        <v>-3.5555555555555554</v>
      </c>
    </row>
    <row r="11" spans="1:11" s="33" customFormat="1" ht="12" customHeight="1">
      <c r="A11" s="36"/>
      <c r="B11" s="32">
        <v>1076</v>
      </c>
      <c r="C11" s="37"/>
      <c r="D11" s="50" t="s">
        <v>21</v>
      </c>
      <c r="E11" s="45">
        <v>1.9</v>
      </c>
      <c r="F11" s="45">
        <f>IF(E11=0,"",SUM($E$9:E11))</f>
        <v>3.4</v>
      </c>
      <c r="G11" s="45">
        <f t="shared" si="1"/>
        <v>34.5</v>
      </c>
      <c r="H11" s="47">
        <f t="shared" si="0"/>
        <v>0.003373015873015873</v>
      </c>
      <c r="I11" s="47">
        <f t="shared" si="0"/>
        <v>0.0032196969696969696</v>
      </c>
      <c r="J11" s="47">
        <f t="shared" si="0"/>
        <v>0.0030797101449275364</v>
      </c>
      <c r="K11" s="45">
        <f t="shared" si="2"/>
        <v>-1.9473684210526316</v>
      </c>
    </row>
    <row r="12" spans="1:11" s="33" customFormat="1" ht="12" customHeight="1">
      <c r="A12" s="36"/>
      <c r="B12" s="32">
        <v>1097</v>
      </c>
      <c r="C12" s="37"/>
      <c r="D12" s="32" t="s">
        <v>22</v>
      </c>
      <c r="E12" s="45">
        <v>1.7</v>
      </c>
      <c r="F12" s="45">
        <f>IF(E12=0,"",SUM($E$9:E12))</f>
        <v>5.1</v>
      </c>
      <c r="G12" s="45">
        <f t="shared" si="1"/>
        <v>32.8</v>
      </c>
      <c r="H12" s="47">
        <f t="shared" si="0"/>
        <v>0.00505952380952381</v>
      </c>
      <c r="I12" s="47">
        <f t="shared" si="0"/>
        <v>0.004829545454545454</v>
      </c>
      <c r="J12" s="47">
        <f t="shared" si="0"/>
        <v>0.004619565217391305</v>
      </c>
      <c r="K12" s="45">
        <f t="shared" si="2"/>
        <v>1.2352941176470589</v>
      </c>
    </row>
    <row r="13" spans="2:11" s="33" customFormat="1" ht="12" customHeight="1">
      <c r="B13" s="32">
        <v>1095</v>
      </c>
      <c r="C13" s="37"/>
      <c r="D13" s="50" t="s">
        <v>23</v>
      </c>
      <c r="E13" s="45">
        <v>0.4</v>
      </c>
      <c r="F13" s="45">
        <f>IF(E13=0,"",SUM($E$9:E13))</f>
        <v>5.5</v>
      </c>
      <c r="G13" s="45">
        <f t="shared" si="1"/>
        <v>32.4</v>
      </c>
      <c r="H13" s="47">
        <f t="shared" si="0"/>
        <v>0.005456349206349207</v>
      </c>
      <c r="I13" s="47">
        <f t="shared" si="0"/>
        <v>0.005208333333333333</v>
      </c>
      <c r="J13" s="47">
        <f t="shared" si="0"/>
        <v>0.004981884057971014</v>
      </c>
      <c r="K13" s="45">
        <f t="shared" si="2"/>
        <v>-0.5</v>
      </c>
    </row>
    <row r="14" spans="1:11" s="33" customFormat="1" ht="12" customHeight="1">
      <c r="A14" s="36"/>
      <c r="B14" s="32">
        <v>1094</v>
      </c>
      <c r="C14" s="37"/>
      <c r="D14" s="50" t="s">
        <v>24</v>
      </c>
      <c r="E14" s="45">
        <v>0.4</v>
      </c>
      <c r="F14" s="45">
        <f>IF(E14=0,"",SUM($E$9:E14))</f>
        <v>5.9</v>
      </c>
      <c r="G14" s="45">
        <f t="shared" si="1"/>
        <v>32</v>
      </c>
      <c r="H14" s="47">
        <f t="shared" si="0"/>
        <v>0.005853174603174603</v>
      </c>
      <c r="I14" s="47">
        <f t="shared" si="0"/>
        <v>0.0055871212121212125</v>
      </c>
      <c r="J14" s="47">
        <f t="shared" si="0"/>
        <v>0.005344202898550724</v>
      </c>
      <c r="K14" s="45">
        <f t="shared" si="2"/>
        <v>-0.25</v>
      </c>
    </row>
    <row r="15" spans="1:11" s="33" customFormat="1" ht="12" customHeight="1">
      <c r="A15" s="36"/>
      <c r="B15" s="32">
        <v>1116</v>
      </c>
      <c r="C15" s="37"/>
      <c r="D15" s="32" t="s">
        <v>25</v>
      </c>
      <c r="E15" s="45">
        <v>2.1</v>
      </c>
      <c r="F15" s="45">
        <f>IF(E15=0,"",SUM($E$9:E15))</f>
        <v>8</v>
      </c>
      <c r="G15" s="45">
        <f t="shared" si="1"/>
        <v>29.9</v>
      </c>
      <c r="H15" s="47">
        <f t="shared" si="0"/>
        <v>0.007936507936507936</v>
      </c>
      <c r="I15" s="47">
        <f t="shared" si="0"/>
        <v>0.007575757575757575</v>
      </c>
      <c r="J15" s="47">
        <f t="shared" si="0"/>
        <v>0.007246376811594203</v>
      </c>
      <c r="K15" s="45">
        <f t="shared" si="2"/>
        <v>1.0476190476190477</v>
      </c>
    </row>
    <row r="16" spans="1:11" s="33" customFormat="1" ht="12" customHeight="1">
      <c r="A16" s="36"/>
      <c r="B16" s="32">
        <v>1135</v>
      </c>
      <c r="C16" s="37"/>
      <c r="D16" s="32" t="s">
        <v>15</v>
      </c>
      <c r="E16" s="45">
        <v>0.6</v>
      </c>
      <c r="F16" s="45">
        <f>IF(E16=0,"",SUM($E$9:E16))</f>
        <v>8.6</v>
      </c>
      <c r="G16" s="45">
        <f t="shared" si="1"/>
        <v>29.299999999999997</v>
      </c>
      <c r="H16" s="47">
        <f t="shared" si="0"/>
        <v>0.008531746031746031</v>
      </c>
      <c r="I16" s="47">
        <f t="shared" si="0"/>
        <v>0.008143939393939394</v>
      </c>
      <c r="J16" s="47">
        <f t="shared" si="0"/>
        <v>0.0077898550724637685</v>
      </c>
      <c r="K16" s="45">
        <f t="shared" si="2"/>
        <v>3.1666666666666665</v>
      </c>
    </row>
    <row r="17" spans="1:11" s="33" customFormat="1" ht="12" customHeight="1">
      <c r="A17" s="36"/>
      <c r="B17" s="32">
        <v>1143</v>
      </c>
      <c r="C17" s="37"/>
      <c r="D17" s="50" t="s">
        <v>26</v>
      </c>
      <c r="E17" s="45">
        <v>0.6</v>
      </c>
      <c r="F17" s="45">
        <f>IF(E17=0,"",SUM($E$9:E17))</f>
        <v>9.2</v>
      </c>
      <c r="G17" s="45">
        <f aca="true" t="shared" si="3" ref="G17:G53">IF(F17=0,"",$G$8-F17)</f>
        <v>28.7</v>
      </c>
      <c r="H17" s="47">
        <f t="shared" si="0"/>
        <v>0.009126984126984128</v>
      </c>
      <c r="I17" s="47">
        <f t="shared" si="0"/>
        <v>0.008712121212121213</v>
      </c>
      <c r="J17" s="47">
        <f t="shared" si="0"/>
        <v>0.008333333333333333</v>
      </c>
      <c r="K17" s="45">
        <f aca="true" t="shared" si="4" ref="K17:K51">(B17-B16)/(E17*10)</f>
        <v>1.3333333333333333</v>
      </c>
    </row>
    <row r="18" spans="1:11" s="33" customFormat="1" ht="12" customHeight="1">
      <c r="A18" s="36"/>
      <c r="B18" s="32">
        <v>1147</v>
      </c>
      <c r="C18" s="37"/>
      <c r="D18" s="32" t="s">
        <v>27</v>
      </c>
      <c r="E18" s="45">
        <v>1.5</v>
      </c>
      <c r="F18" s="45">
        <f>IF(E18=0,"",SUM($E$9:E18))</f>
        <v>10.7</v>
      </c>
      <c r="G18" s="45">
        <f t="shared" si="3"/>
        <v>27.2</v>
      </c>
      <c r="H18" s="47">
        <f t="shared" si="0"/>
        <v>0.010615079365079366</v>
      </c>
      <c r="I18" s="47">
        <f t="shared" si="0"/>
        <v>0.010132575757575759</v>
      </c>
      <c r="J18" s="47">
        <f t="shared" si="0"/>
        <v>0.009692028985507247</v>
      </c>
      <c r="K18" s="45">
        <f t="shared" si="4"/>
        <v>0.26666666666666666</v>
      </c>
    </row>
    <row r="19" spans="1:11" s="33" customFormat="1" ht="12" customHeight="1">
      <c r="A19" s="36"/>
      <c r="B19" s="32">
        <v>1153</v>
      </c>
      <c r="C19" s="37"/>
      <c r="D19" s="50" t="s">
        <v>28</v>
      </c>
      <c r="E19" s="45">
        <v>1</v>
      </c>
      <c r="F19" s="45">
        <f>IF(E19=0,"",SUM($E$9:E19))</f>
        <v>11.7</v>
      </c>
      <c r="G19" s="45">
        <f t="shared" si="3"/>
        <v>26.2</v>
      </c>
      <c r="H19" s="47">
        <f t="shared" si="0"/>
        <v>0.011607142857142858</v>
      </c>
      <c r="I19" s="47">
        <f t="shared" si="0"/>
        <v>0.011079545454545455</v>
      </c>
      <c r="J19" s="47">
        <f t="shared" si="0"/>
        <v>0.010597826086956521</v>
      </c>
      <c r="K19" s="45">
        <f t="shared" si="4"/>
        <v>0.6</v>
      </c>
    </row>
    <row r="20" spans="1:11" s="33" customFormat="1" ht="12" customHeight="1">
      <c r="A20" s="36"/>
      <c r="B20" s="32">
        <v>1152</v>
      </c>
      <c r="C20" s="37"/>
      <c r="D20" s="50" t="s">
        <v>29</v>
      </c>
      <c r="E20" s="45">
        <v>0.7</v>
      </c>
      <c r="F20" s="45">
        <f>IF(E20=0,"",SUM($E$9:E20))</f>
        <v>12.399999999999999</v>
      </c>
      <c r="G20" s="45">
        <f t="shared" si="3"/>
        <v>25.5</v>
      </c>
      <c r="H20" s="47">
        <f t="shared" si="0"/>
        <v>0.0123015873015873</v>
      </c>
      <c r="I20" s="47">
        <f t="shared" si="0"/>
        <v>0.01174242424242424</v>
      </c>
      <c r="J20" s="47">
        <f t="shared" si="0"/>
        <v>0.011231884057971013</v>
      </c>
      <c r="K20" s="45">
        <f t="shared" si="4"/>
        <v>-0.14285714285714285</v>
      </c>
    </row>
    <row r="21" spans="1:11" s="33" customFormat="1" ht="12" customHeight="1">
      <c r="A21" s="36"/>
      <c r="B21" s="32">
        <v>1152</v>
      </c>
      <c r="C21" s="37"/>
      <c r="D21" s="50" t="s">
        <v>30</v>
      </c>
      <c r="E21" s="45">
        <v>0.2</v>
      </c>
      <c r="F21" s="45">
        <f>IF(E21=0,"",SUM($E$9:E21))</f>
        <v>12.599999999999998</v>
      </c>
      <c r="G21" s="45">
        <f t="shared" si="3"/>
        <v>25.3</v>
      </c>
      <c r="H21" s="47">
        <f t="shared" si="0"/>
        <v>0.012499999999999997</v>
      </c>
      <c r="I21" s="47">
        <f t="shared" si="0"/>
        <v>0.01193181818181818</v>
      </c>
      <c r="J21" s="47">
        <f t="shared" si="0"/>
        <v>0.011413043478260868</v>
      </c>
      <c r="K21" s="45">
        <f t="shared" si="4"/>
        <v>0</v>
      </c>
    </row>
    <row r="22" spans="1:11" s="33" customFormat="1" ht="12" customHeight="1">
      <c r="A22" s="36"/>
      <c r="B22" s="32">
        <v>1166</v>
      </c>
      <c r="C22" s="37"/>
      <c r="D22" s="50" t="s">
        <v>31</v>
      </c>
      <c r="E22" s="45">
        <v>0.4</v>
      </c>
      <c r="F22" s="45">
        <f>IF(E22=0,"",SUM($E$9:E22))</f>
        <v>12.999999999999998</v>
      </c>
      <c r="G22" s="45">
        <f t="shared" si="3"/>
        <v>24.9</v>
      </c>
      <c r="H22" s="47">
        <f t="shared" si="0"/>
        <v>0.012896825396825396</v>
      </c>
      <c r="I22" s="47">
        <f t="shared" si="0"/>
        <v>0.012310606060606058</v>
      </c>
      <c r="J22" s="47">
        <f t="shared" si="0"/>
        <v>0.011775362318840578</v>
      </c>
      <c r="K22" s="45">
        <f t="shared" si="4"/>
        <v>3.5</v>
      </c>
    </row>
    <row r="23" spans="1:11" s="33" customFormat="1" ht="12" customHeight="1">
      <c r="A23" s="36"/>
      <c r="B23" s="32">
        <v>1203</v>
      </c>
      <c r="C23" s="37"/>
      <c r="D23" s="32" t="s">
        <v>32</v>
      </c>
      <c r="E23" s="45">
        <v>0.4</v>
      </c>
      <c r="F23" s="45">
        <f>IF(E23=0,"",SUM($E$9:E23))</f>
        <v>13.399999999999999</v>
      </c>
      <c r="G23" s="45">
        <f t="shared" si="3"/>
        <v>24.5</v>
      </c>
      <c r="H23" s="47">
        <f t="shared" si="0"/>
        <v>0.013293650793650792</v>
      </c>
      <c r="I23" s="47">
        <f t="shared" si="0"/>
        <v>0.012689393939393938</v>
      </c>
      <c r="J23" s="47">
        <f t="shared" si="0"/>
        <v>0.012137681159420287</v>
      </c>
      <c r="K23" s="45">
        <f t="shared" si="4"/>
        <v>9.25</v>
      </c>
    </row>
    <row r="24" spans="1:11" s="43" customFormat="1" ht="12" customHeight="1">
      <c r="A24" s="40"/>
      <c r="B24" s="41">
        <v>1213</v>
      </c>
      <c r="C24" s="42"/>
      <c r="D24" s="51" t="s">
        <v>33</v>
      </c>
      <c r="E24" s="44">
        <v>0.3</v>
      </c>
      <c r="F24" s="44">
        <f>IF(E24=0,"",SUM($E$9:E24))</f>
        <v>13.7</v>
      </c>
      <c r="G24" s="44">
        <f t="shared" si="3"/>
        <v>24.2</v>
      </c>
      <c r="H24" s="46">
        <f t="shared" si="0"/>
        <v>0.01359126984126984</v>
      </c>
      <c r="I24" s="46">
        <f t="shared" si="0"/>
        <v>0.012973484848484849</v>
      </c>
      <c r="J24" s="46">
        <f t="shared" si="0"/>
        <v>0.012409420289855073</v>
      </c>
      <c r="K24" s="44">
        <f t="shared" si="4"/>
        <v>3.3333333333333335</v>
      </c>
    </row>
    <row r="25" spans="1:11" s="33" customFormat="1" ht="12" customHeight="1">
      <c r="A25" s="36"/>
      <c r="B25" s="32">
        <v>1214</v>
      </c>
      <c r="C25" s="37"/>
      <c r="D25" s="32" t="s">
        <v>34</v>
      </c>
      <c r="E25" s="45">
        <v>0.2</v>
      </c>
      <c r="F25" s="45">
        <f>IF(E25=0,"",SUM($E$9:E25))</f>
        <v>13.899999999999999</v>
      </c>
      <c r="G25" s="45">
        <f t="shared" si="3"/>
        <v>24</v>
      </c>
      <c r="H25" s="47">
        <f t="shared" si="0"/>
        <v>0.01378968253968254</v>
      </c>
      <c r="I25" s="47">
        <f t="shared" si="0"/>
        <v>0.013162878787878784</v>
      </c>
      <c r="J25" s="47">
        <f t="shared" si="0"/>
        <v>0.012590579710144925</v>
      </c>
      <c r="K25" s="45">
        <f t="shared" si="4"/>
        <v>0.5</v>
      </c>
    </row>
    <row r="26" spans="1:11" s="33" customFormat="1" ht="12" customHeight="1">
      <c r="A26" s="36"/>
      <c r="B26" s="32">
        <v>1213</v>
      </c>
      <c r="C26" s="37"/>
      <c r="D26" s="50" t="s">
        <v>35</v>
      </c>
      <c r="E26" s="45">
        <v>0.3</v>
      </c>
      <c r="F26" s="45">
        <f>IF(E26=0,"",SUM($E$9:E26))</f>
        <v>14.2</v>
      </c>
      <c r="G26" s="45">
        <f t="shared" si="3"/>
        <v>23.7</v>
      </c>
      <c r="H26" s="47">
        <f t="shared" si="0"/>
        <v>0.014087301587301588</v>
      </c>
      <c r="I26" s="47">
        <f t="shared" si="0"/>
        <v>0.013446969696969697</v>
      </c>
      <c r="J26" s="47">
        <f t="shared" si="0"/>
        <v>0.012862318840579711</v>
      </c>
      <c r="K26" s="45">
        <f t="shared" si="4"/>
        <v>-0.3333333333333333</v>
      </c>
    </row>
    <row r="27" spans="1:11" s="33" customFormat="1" ht="12" customHeight="1">
      <c r="A27" s="36"/>
      <c r="B27" s="32">
        <v>1149</v>
      </c>
      <c r="C27" s="37"/>
      <c r="D27" s="50" t="s">
        <v>36</v>
      </c>
      <c r="E27" s="45">
        <v>1.6</v>
      </c>
      <c r="F27" s="45">
        <f>IF(E27=0,"",SUM($E$9:E27))</f>
        <v>15.799999999999999</v>
      </c>
      <c r="G27" s="45">
        <f t="shared" si="3"/>
        <v>22.1</v>
      </c>
      <c r="H27" s="47">
        <f t="shared" si="0"/>
        <v>0.015674603174603174</v>
      </c>
      <c r="I27" s="47">
        <f t="shared" si="0"/>
        <v>0.01496212121212121</v>
      </c>
      <c r="J27" s="47">
        <f t="shared" si="0"/>
        <v>0.014311594202898547</v>
      </c>
      <c r="K27" s="45">
        <f t="shared" si="4"/>
        <v>-4</v>
      </c>
    </row>
    <row r="28" spans="1:11" s="33" customFormat="1" ht="12" customHeight="1">
      <c r="A28" s="36"/>
      <c r="B28" s="32">
        <v>1150</v>
      </c>
      <c r="C28" s="37"/>
      <c r="D28" s="49" t="s">
        <v>37</v>
      </c>
      <c r="E28" s="45">
        <v>0.8</v>
      </c>
      <c r="F28" s="45">
        <f>IF(E28=0,"",SUM($E$9:E28))</f>
        <v>16.599999999999998</v>
      </c>
      <c r="G28" s="45">
        <f t="shared" si="3"/>
        <v>21.3</v>
      </c>
      <c r="H28" s="47">
        <f t="shared" si="0"/>
        <v>0.016468253968253965</v>
      </c>
      <c r="I28" s="47">
        <f t="shared" si="0"/>
        <v>0.015719696969696967</v>
      </c>
      <c r="J28" s="47">
        <f t="shared" si="0"/>
        <v>0.01503623188405797</v>
      </c>
      <c r="K28" s="45">
        <f t="shared" si="4"/>
        <v>0.125</v>
      </c>
    </row>
    <row r="29" spans="1:11" s="33" customFormat="1" ht="12" customHeight="1">
      <c r="A29" s="36"/>
      <c r="B29" s="32">
        <v>1127</v>
      </c>
      <c r="C29" s="37"/>
      <c r="D29" s="50" t="s">
        <v>23</v>
      </c>
      <c r="E29" s="45">
        <v>0.6</v>
      </c>
      <c r="F29" s="45">
        <f>IF(E29=0,"",SUM($E$9:E29))</f>
        <v>17.2</v>
      </c>
      <c r="G29" s="45">
        <f t="shared" si="3"/>
        <v>20.7</v>
      </c>
      <c r="H29" s="47">
        <f t="shared" si="0"/>
        <v>0.017063492063492062</v>
      </c>
      <c r="I29" s="47">
        <f t="shared" si="0"/>
        <v>0.01628787878787879</v>
      </c>
      <c r="J29" s="47">
        <f t="shared" si="0"/>
        <v>0.015579710144927537</v>
      </c>
      <c r="K29" s="45">
        <f t="shared" si="4"/>
        <v>-3.8333333333333335</v>
      </c>
    </row>
    <row r="30" spans="1:11" s="33" customFormat="1" ht="12" customHeight="1">
      <c r="A30" s="39"/>
      <c r="B30" s="32">
        <v>1153</v>
      </c>
      <c r="C30" s="37"/>
      <c r="D30" s="50" t="s">
        <v>38</v>
      </c>
      <c r="E30" s="45">
        <v>1.3</v>
      </c>
      <c r="F30" s="45">
        <f>IF(E30=0,"",SUM($E$9:E30))</f>
        <v>18.5</v>
      </c>
      <c r="G30" s="45">
        <f t="shared" si="3"/>
        <v>19.4</v>
      </c>
      <c r="H30" s="47">
        <f t="shared" si="0"/>
        <v>0.018353174603174604</v>
      </c>
      <c r="I30" s="47">
        <f t="shared" si="0"/>
        <v>0.017518939393939396</v>
      </c>
      <c r="J30" s="47">
        <f t="shared" si="0"/>
        <v>0.016757246376811596</v>
      </c>
      <c r="K30" s="45">
        <f t="shared" si="4"/>
        <v>2</v>
      </c>
    </row>
    <row r="31" spans="1:11" s="33" customFormat="1" ht="12" customHeight="1">
      <c r="A31" s="36"/>
      <c r="B31" s="48">
        <v>1173</v>
      </c>
      <c r="C31" s="37"/>
      <c r="D31" s="48" t="s">
        <v>13</v>
      </c>
      <c r="E31" s="45">
        <v>0.8</v>
      </c>
      <c r="F31" s="45">
        <f>IF(E31=0,"",SUM($E$9:E31))</f>
        <v>19.3</v>
      </c>
      <c r="G31" s="45">
        <f t="shared" si="3"/>
        <v>18.599999999999998</v>
      </c>
      <c r="H31" s="47">
        <f t="shared" si="0"/>
        <v>0.019146825396825395</v>
      </c>
      <c r="I31" s="47">
        <f t="shared" si="0"/>
        <v>0.01827651515151515</v>
      </c>
      <c r="J31" s="47">
        <f t="shared" si="0"/>
        <v>0.017481884057971016</v>
      </c>
      <c r="K31" s="45">
        <f t="shared" si="4"/>
        <v>2.5</v>
      </c>
    </row>
    <row r="32" spans="1:11" s="33" customFormat="1" ht="12" customHeight="1">
      <c r="A32" s="36"/>
      <c r="B32" s="48"/>
      <c r="C32" s="37"/>
      <c r="D32" s="52" t="s">
        <v>16</v>
      </c>
      <c r="E32" s="45"/>
      <c r="F32" s="45"/>
      <c r="G32" s="45"/>
      <c r="H32" s="47"/>
      <c r="I32" s="47"/>
      <c r="J32" s="47"/>
      <c r="K32" s="45"/>
    </row>
    <row r="33" spans="1:11" s="33" customFormat="1" ht="12" customHeight="1">
      <c r="A33" s="36"/>
      <c r="B33" s="32">
        <v>1201</v>
      </c>
      <c r="C33" s="37"/>
      <c r="D33" s="50" t="s">
        <v>39</v>
      </c>
      <c r="E33" s="45">
        <v>0.9</v>
      </c>
      <c r="F33" s="45">
        <f>IF(E33=0,"",SUM($E$9:E33))</f>
        <v>20.2</v>
      </c>
      <c r="G33" s="45">
        <f t="shared" si="3"/>
        <v>17.7</v>
      </c>
      <c r="H33" s="47">
        <f t="shared" si="0"/>
        <v>0.020039682539682538</v>
      </c>
      <c r="I33" s="47">
        <f t="shared" si="0"/>
        <v>0.01912878787878788</v>
      </c>
      <c r="J33" s="47">
        <f t="shared" si="0"/>
        <v>0.018297101449275363</v>
      </c>
      <c r="K33" s="45">
        <f>(B33-B31)/(E33*10)</f>
        <v>3.111111111111111</v>
      </c>
    </row>
    <row r="34" spans="1:11" s="43" customFormat="1" ht="12" customHeight="1">
      <c r="A34" s="40"/>
      <c r="B34" s="41">
        <v>1250</v>
      </c>
      <c r="C34" s="42"/>
      <c r="D34" s="41" t="s">
        <v>40</v>
      </c>
      <c r="E34" s="44">
        <v>1.4</v>
      </c>
      <c r="F34" s="44">
        <f>IF(E34=0,"",SUM($E$9:E34))</f>
        <v>21.599999999999998</v>
      </c>
      <c r="G34" s="44">
        <f t="shared" si="3"/>
        <v>16.3</v>
      </c>
      <c r="H34" s="46">
        <f t="shared" si="0"/>
        <v>0.021428571428571425</v>
      </c>
      <c r="I34" s="46">
        <f t="shared" si="0"/>
        <v>0.02045454545454545</v>
      </c>
      <c r="J34" s="46">
        <f t="shared" si="0"/>
        <v>0.019565217391304342</v>
      </c>
      <c r="K34" s="44">
        <f t="shared" si="4"/>
        <v>3.5</v>
      </c>
    </row>
    <row r="35" spans="1:11" s="33" customFormat="1" ht="12" customHeight="1">
      <c r="A35" s="36"/>
      <c r="B35" s="32">
        <v>1250</v>
      </c>
      <c r="C35" s="37"/>
      <c r="D35" s="50" t="s">
        <v>41</v>
      </c>
      <c r="E35" s="45">
        <v>0.2</v>
      </c>
      <c r="F35" s="45">
        <f>IF(E35=0,"",SUM($E$9:E35))</f>
        <v>21.799999999999997</v>
      </c>
      <c r="G35" s="45">
        <f t="shared" si="3"/>
        <v>16.1</v>
      </c>
      <c r="H35" s="47">
        <f t="shared" si="0"/>
        <v>0.021626984126984123</v>
      </c>
      <c r="I35" s="47">
        <f t="shared" si="0"/>
        <v>0.02064393939393939</v>
      </c>
      <c r="J35" s="47">
        <f t="shared" si="0"/>
        <v>0.019746376811594198</v>
      </c>
      <c r="K35" s="45">
        <f t="shared" si="4"/>
        <v>0</v>
      </c>
    </row>
    <row r="36" spans="1:11" s="33" customFormat="1" ht="12" customHeight="1">
      <c r="A36" s="36"/>
      <c r="B36" s="32">
        <v>1242</v>
      </c>
      <c r="C36" s="37"/>
      <c r="D36" s="50" t="s">
        <v>42</v>
      </c>
      <c r="E36" s="45">
        <v>2.7</v>
      </c>
      <c r="F36" s="45">
        <f>IF(E36=0,"",SUM($E$9:E36))</f>
        <v>24.499999999999996</v>
      </c>
      <c r="G36" s="45">
        <f t="shared" si="3"/>
        <v>13.400000000000002</v>
      </c>
      <c r="H36" s="47">
        <f t="shared" si="0"/>
        <v>0.02430555555555555</v>
      </c>
      <c r="I36" s="47">
        <f t="shared" si="0"/>
        <v>0.023200757575757572</v>
      </c>
      <c r="J36" s="47">
        <f t="shared" si="0"/>
        <v>0.022192028985507244</v>
      </c>
      <c r="K36" s="45">
        <f t="shared" si="4"/>
        <v>-0.2962962962962963</v>
      </c>
    </row>
    <row r="37" spans="1:11" s="33" customFormat="1" ht="12" customHeight="1">
      <c r="A37" s="36"/>
      <c r="B37" s="32">
        <v>1233</v>
      </c>
      <c r="C37" s="37"/>
      <c r="D37" s="50" t="s">
        <v>43</v>
      </c>
      <c r="E37" s="45">
        <v>0.4</v>
      </c>
      <c r="F37" s="45">
        <f>IF(E37=0,"",SUM($E$9:E37))</f>
        <v>24.899999999999995</v>
      </c>
      <c r="G37" s="45">
        <f t="shared" si="3"/>
        <v>13.000000000000004</v>
      </c>
      <c r="H37" s="47">
        <f t="shared" si="0"/>
        <v>0.024702380952380948</v>
      </c>
      <c r="I37" s="47">
        <f t="shared" si="0"/>
        <v>0.02357954545454545</v>
      </c>
      <c r="J37" s="47">
        <f t="shared" si="0"/>
        <v>0.022554347826086955</v>
      </c>
      <c r="K37" s="45">
        <f t="shared" si="4"/>
        <v>-2.25</v>
      </c>
    </row>
    <row r="38" spans="1:11" s="33" customFormat="1" ht="12" customHeight="1">
      <c r="A38" s="36"/>
      <c r="B38" s="32">
        <v>1287</v>
      </c>
      <c r="C38" s="37"/>
      <c r="D38" s="50" t="s">
        <v>44</v>
      </c>
      <c r="E38" s="45">
        <v>1.2</v>
      </c>
      <c r="F38" s="45">
        <f>IF(E38=0,"",SUM($E$9:E38))</f>
        <v>26.099999999999994</v>
      </c>
      <c r="G38" s="45">
        <f t="shared" si="3"/>
        <v>11.800000000000004</v>
      </c>
      <c r="H38" s="47">
        <f t="shared" si="0"/>
        <v>0.02589285714285714</v>
      </c>
      <c r="I38" s="47">
        <f t="shared" si="0"/>
        <v>0.024715909090909087</v>
      </c>
      <c r="J38" s="47">
        <f t="shared" si="0"/>
        <v>0.023641304347826082</v>
      </c>
      <c r="K38" s="45">
        <f t="shared" si="4"/>
        <v>4.5</v>
      </c>
    </row>
    <row r="39" spans="1:11" s="33" customFormat="1" ht="12" customHeight="1">
      <c r="A39" s="36"/>
      <c r="B39" s="32">
        <v>1304</v>
      </c>
      <c r="C39" s="37"/>
      <c r="D39" s="50" t="s">
        <v>45</v>
      </c>
      <c r="E39" s="45">
        <v>0.6</v>
      </c>
      <c r="F39" s="45">
        <f>IF(E39=0,"",SUM($E$9:E39))</f>
        <v>26.699999999999996</v>
      </c>
      <c r="G39" s="45">
        <f t="shared" si="3"/>
        <v>11.200000000000003</v>
      </c>
      <c r="H39" s="47">
        <f t="shared" si="0"/>
        <v>0.026488095238095238</v>
      </c>
      <c r="I39" s="47">
        <f t="shared" si="0"/>
        <v>0.025284090909090902</v>
      </c>
      <c r="J39" s="47">
        <f t="shared" si="0"/>
        <v>0.024184782608695648</v>
      </c>
      <c r="K39" s="45">
        <f t="shared" si="4"/>
        <v>2.8333333333333335</v>
      </c>
    </row>
    <row r="40" spans="1:11" s="33" customFormat="1" ht="12" customHeight="1">
      <c r="A40" s="36"/>
      <c r="B40" s="32">
        <v>1327</v>
      </c>
      <c r="C40" s="37"/>
      <c r="D40" s="49" t="s">
        <v>46</v>
      </c>
      <c r="E40" s="45">
        <v>0.7</v>
      </c>
      <c r="F40" s="45">
        <f>IF(E40=0,"",SUM($E$9:E40))</f>
        <v>27.399999999999995</v>
      </c>
      <c r="G40" s="45">
        <f t="shared" si="3"/>
        <v>10.500000000000004</v>
      </c>
      <c r="H40" s="47">
        <f t="shared" si="0"/>
        <v>0.02718253968253968</v>
      </c>
      <c r="I40" s="47">
        <f t="shared" si="0"/>
        <v>0.025946969696969694</v>
      </c>
      <c r="J40" s="47">
        <f t="shared" si="0"/>
        <v>0.02481884057971014</v>
      </c>
      <c r="K40" s="45">
        <f t="shared" si="4"/>
        <v>3.2857142857142856</v>
      </c>
    </row>
    <row r="41" spans="1:11" s="33" customFormat="1" ht="12" customHeight="1">
      <c r="A41" s="36"/>
      <c r="B41" s="32">
        <v>1315</v>
      </c>
      <c r="C41" s="37"/>
      <c r="D41" s="50" t="s">
        <v>47</v>
      </c>
      <c r="E41" s="45">
        <v>0.7</v>
      </c>
      <c r="F41" s="45">
        <f>IF(E41=0,"",SUM($E$9:E41))</f>
        <v>28.099999999999994</v>
      </c>
      <c r="G41" s="45">
        <f t="shared" si="3"/>
        <v>9.800000000000004</v>
      </c>
      <c r="H41" s="47">
        <f t="shared" si="0"/>
        <v>0.027876984126984125</v>
      </c>
      <c r="I41" s="47">
        <f t="shared" si="0"/>
        <v>0.02660984848484848</v>
      </c>
      <c r="J41" s="47">
        <f t="shared" si="0"/>
        <v>0.025452898550724634</v>
      </c>
      <c r="K41" s="45">
        <f t="shared" si="4"/>
        <v>-1.7142857142857142</v>
      </c>
    </row>
    <row r="42" spans="1:11" s="33" customFormat="1" ht="12" customHeight="1">
      <c r="A42" s="36"/>
      <c r="B42" s="32">
        <v>1347</v>
      </c>
      <c r="C42" s="37"/>
      <c r="D42" s="48" t="s">
        <v>48</v>
      </c>
      <c r="E42" s="45">
        <v>1</v>
      </c>
      <c r="F42" s="45">
        <f>IF(E42=0,"",SUM($E$9:E42))</f>
        <v>29.099999999999994</v>
      </c>
      <c r="G42" s="45">
        <f t="shared" si="3"/>
        <v>8.800000000000004</v>
      </c>
      <c r="H42" s="47">
        <f t="shared" si="0"/>
        <v>0.028869047619047614</v>
      </c>
      <c r="I42" s="47">
        <f t="shared" si="0"/>
        <v>0.02755681818181818</v>
      </c>
      <c r="J42" s="47">
        <f t="shared" si="0"/>
        <v>0.026358695652173907</v>
      </c>
      <c r="K42" s="45">
        <f t="shared" si="4"/>
        <v>3.2</v>
      </c>
    </row>
    <row r="43" spans="1:11" s="43" customFormat="1" ht="12" customHeight="1">
      <c r="A43" s="40"/>
      <c r="B43" s="41">
        <v>1354</v>
      </c>
      <c r="C43" s="42"/>
      <c r="D43" s="41" t="s">
        <v>49</v>
      </c>
      <c r="E43" s="44">
        <v>0.6</v>
      </c>
      <c r="F43" s="44">
        <f>IF(E43=0,"",SUM($E$9:E43))</f>
        <v>29.699999999999996</v>
      </c>
      <c r="G43" s="44">
        <f t="shared" si="3"/>
        <v>8.200000000000003</v>
      </c>
      <c r="H43" s="46">
        <f t="shared" si="0"/>
        <v>0.02946428571428571</v>
      </c>
      <c r="I43" s="46">
        <f t="shared" si="0"/>
        <v>0.028124999999999994</v>
      </c>
      <c r="J43" s="46">
        <f t="shared" si="0"/>
        <v>0.026902173913043472</v>
      </c>
      <c r="K43" s="44">
        <f t="shared" si="4"/>
        <v>1.1666666666666667</v>
      </c>
    </row>
    <row r="44" spans="1:11" s="33" customFormat="1" ht="12" customHeight="1">
      <c r="A44" s="36"/>
      <c r="B44" s="32">
        <v>1316</v>
      </c>
      <c r="C44" s="37"/>
      <c r="D44" s="32" t="s">
        <v>42</v>
      </c>
      <c r="E44" s="45">
        <v>1.2</v>
      </c>
      <c r="F44" s="45">
        <f>IF(E44=0,"",SUM($E$9:E44))</f>
        <v>30.899999999999995</v>
      </c>
      <c r="G44" s="45">
        <f t="shared" si="3"/>
        <v>7.0000000000000036</v>
      </c>
      <c r="H44" s="47">
        <f t="shared" si="0"/>
        <v>0.030654761904761903</v>
      </c>
      <c r="I44" s="47">
        <f t="shared" si="0"/>
        <v>0.029261363636363634</v>
      </c>
      <c r="J44" s="47">
        <f t="shared" si="0"/>
        <v>0.027989130434782603</v>
      </c>
      <c r="K44" s="45">
        <f t="shared" si="4"/>
        <v>-3.1666666666666665</v>
      </c>
    </row>
    <row r="45" spans="1:11" s="33" customFormat="1" ht="12" customHeight="1">
      <c r="A45" s="36"/>
      <c r="B45" s="32">
        <v>1303</v>
      </c>
      <c r="C45" s="37"/>
      <c r="D45" s="50" t="s">
        <v>50</v>
      </c>
      <c r="E45" s="45">
        <v>0.7</v>
      </c>
      <c r="F45" s="45">
        <f>IF(E45=0,"",SUM($E$9:E45))</f>
        <v>31.599999999999994</v>
      </c>
      <c r="G45" s="45">
        <f t="shared" si="3"/>
        <v>6.300000000000004</v>
      </c>
      <c r="H45" s="47">
        <f t="shared" si="0"/>
        <v>0.03134920634920635</v>
      </c>
      <c r="I45" s="47">
        <f t="shared" si="0"/>
        <v>0.02992424242424242</v>
      </c>
      <c r="J45" s="47">
        <f t="shared" si="0"/>
        <v>0.028623188405797095</v>
      </c>
      <c r="K45" s="45">
        <f t="shared" si="4"/>
        <v>-1.8571428571428572</v>
      </c>
    </row>
    <row r="46" spans="1:11" s="33" customFormat="1" ht="12" customHeight="1">
      <c r="A46" s="36"/>
      <c r="B46" s="32">
        <v>1303</v>
      </c>
      <c r="C46" s="37"/>
      <c r="D46" s="32" t="s">
        <v>51</v>
      </c>
      <c r="E46" s="45">
        <v>0.1</v>
      </c>
      <c r="F46" s="45">
        <f>IF(E46=0,"",SUM($E$9:E46))</f>
        <v>31.699999999999996</v>
      </c>
      <c r="G46" s="45">
        <f t="shared" si="3"/>
        <v>6.200000000000003</v>
      </c>
      <c r="H46" s="47">
        <f t="shared" si="0"/>
        <v>0.0314484126984127</v>
      </c>
      <c r="I46" s="47">
        <f t="shared" si="0"/>
        <v>0.030018939393939393</v>
      </c>
      <c r="J46" s="47">
        <f t="shared" si="0"/>
        <v>0.028713768115942027</v>
      </c>
      <c r="K46" s="45">
        <f t="shared" si="4"/>
        <v>0</v>
      </c>
    </row>
    <row r="47" spans="1:11" s="33" customFormat="1" ht="12" customHeight="1">
      <c r="A47" s="36"/>
      <c r="B47" s="32">
        <v>1268</v>
      </c>
      <c r="C47" s="37"/>
      <c r="D47" s="32" t="s">
        <v>52</v>
      </c>
      <c r="E47" s="45">
        <v>1.8</v>
      </c>
      <c r="F47" s="45">
        <f>IF(E47=0,"",SUM($E$9:E47))</f>
        <v>33.49999999999999</v>
      </c>
      <c r="G47" s="45">
        <f t="shared" si="3"/>
        <v>4.400000000000006</v>
      </c>
      <c r="H47" s="47">
        <f t="shared" si="0"/>
        <v>0.03323412698412698</v>
      </c>
      <c r="I47" s="47">
        <f t="shared" si="0"/>
        <v>0.03172348484848484</v>
      </c>
      <c r="J47" s="47">
        <f t="shared" si="0"/>
        <v>0.030344202898550717</v>
      </c>
      <c r="K47" s="45">
        <f t="shared" si="4"/>
        <v>-1.9444444444444444</v>
      </c>
    </row>
    <row r="48" spans="1:11" s="33" customFormat="1" ht="12" customHeight="1">
      <c r="A48" s="36"/>
      <c r="B48" s="32">
        <v>1247</v>
      </c>
      <c r="C48" s="37"/>
      <c r="D48" s="32" t="s">
        <v>53</v>
      </c>
      <c r="E48" s="45">
        <v>1.3</v>
      </c>
      <c r="F48" s="45">
        <f>IF(E48=0,"",SUM($E$9:E48))</f>
        <v>34.79999999999999</v>
      </c>
      <c r="G48" s="45">
        <f t="shared" si="3"/>
        <v>3.1000000000000085</v>
      </c>
      <c r="H48" s="47">
        <f t="shared" si="0"/>
        <v>0.03452380952380952</v>
      </c>
      <c r="I48" s="47">
        <f t="shared" si="0"/>
        <v>0.032954545454545445</v>
      </c>
      <c r="J48" s="47">
        <f t="shared" si="0"/>
        <v>0.031521739130434774</v>
      </c>
      <c r="K48" s="45">
        <f t="shared" si="4"/>
        <v>-1.6153846153846154</v>
      </c>
    </row>
    <row r="49" spans="2:11" s="33" customFormat="1" ht="12" customHeight="1">
      <c r="B49" s="32">
        <v>1217</v>
      </c>
      <c r="C49" s="37"/>
      <c r="D49" s="32" t="s">
        <v>54</v>
      </c>
      <c r="E49" s="45">
        <v>0.9</v>
      </c>
      <c r="F49" s="45">
        <f>IF(E49=0,"",SUM($E$9:E49))</f>
        <v>35.69999999999999</v>
      </c>
      <c r="G49" s="45">
        <f t="shared" si="3"/>
        <v>2.20000000000001</v>
      </c>
      <c r="H49" s="47">
        <f t="shared" si="0"/>
        <v>0.03541666666666666</v>
      </c>
      <c r="I49" s="47">
        <f t="shared" si="0"/>
        <v>0.033806818181818174</v>
      </c>
      <c r="J49" s="47">
        <f t="shared" si="0"/>
        <v>0.032336956521739124</v>
      </c>
      <c r="K49" s="45">
        <f t="shared" si="4"/>
        <v>-3.3333333333333335</v>
      </c>
    </row>
    <row r="50" spans="2:11" s="39" customFormat="1" ht="12.75">
      <c r="B50" s="32">
        <v>1216</v>
      </c>
      <c r="C50" s="37"/>
      <c r="D50" s="50" t="s">
        <v>55</v>
      </c>
      <c r="E50" s="45">
        <v>0.1</v>
      </c>
      <c r="F50" s="45">
        <f>IF(E50=0,"",SUM($E$9:E50))</f>
        <v>35.79999999999999</v>
      </c>
      <c r="G50" s="45">
        <f t="shared" si="3"/>
        <v>2.1000000000000085</v>
      </c>
      <c r="H50" s="47">
        <f aca="true" t="shared" si="5" ref="H50:J53">IF($E50=0,"",+$F50*3600/H$6/86400+$H$8)</f>
        <v>0.03551587301587301</v>
      </c>
      <c r="I50" s="47">
        <f t="shared" si="5"/>
        <v>0.03390151515151515</v>
      </c>
      <c r="J50" s="47">
        <f t="shared" si="5"/>
        <v>0.032427536231884053</v>
      </c>
      <c r="K50" s="45">
        <f t="shared" si="4"/>
        <v>-1</v>
      </c>
    </row>
    <row r="51" spans="2:11" s="39" customFormat="1" ht="12.75">
      <c r="B51" s="32">
        <v>1208</v>
      </c>
      <c r="C51" s="37"/>
      <c r="D51" s="32" t="s">
        <v>13</v>
      </c>
      <c r="E51" s="45">
        <v>0.5</v>
      </c>
      <c r="F51" s="45">
        <f>IF(E51=0,"",SUM($E$9:E51))</f>
        <v>36.29999999999999</v>
      </c>
      <c r="G51" s="45">
        <f t="shared" si="3"/>
        <v>1.6000000000000085</v>
      </c>
      <c r="H51" s="47">
        <f t="shared" si="5"/>
        <v>0.03601190476190475</v>
      </c>
      <c r="I51" s="47">
        <f t="shared" si="5"/>
        <v>0.034374999999999996</v>
      </c>
      <c r="J51" s="47">
        <f t="shared" si="5"/>
        <v>0.032880434782608686</v>
      </c>
      <c r="K51" s="45">
        <f t="shared" si="4"/>
        <v>-1.6</v>
      </c>
    </row>
    <row r="52" spans="2:11" s="39" customFormat="1" ht="12.75">
      <c r="B52" s="32"/>
      <c r="C52" s="37"/>
      <c r="D52" s="53" t="s">
        <v>14</v>
      </c>
      <c r="E52" s="45"/>
      <c r="F52" s="45"/>
      <c r="G52" s="45"/>
      <c r="H52" s="47"/>
      <c r="I52" s="47"/>
      <c r="J52" s="47"/>
      <c r="K52" s="45"/>
    </row>
    <row r="53" spans="2:11" s="34" customFormat="1" ht="12.75">
      <c r="B53" s="41">
        <v>1198</v>
      </c>
      <c r="C53" s="42"/>
      <c r="D53" s="41" t="s">
        <v>56</v>
      </c>
      <c r="E53" s="44">
        <v>1.6</v>
      </c>
      <c r="F53" s="44">
        <f>IF(E53=0,"",SUM($E$9:E53))</f>
        <v>37.89999999999999</v>
      </c>
      <c r="G53" s="44">
        <f t="shared" si="3"/>
        <v>7.105427357601002E-15</v>
      </c>
      <c r="H53" s="46">
        <f t="shared" si="5"/>
        <v>0.03759920634920634</v>
      </c>
      <c r="I53" s="46">
        <f t="shared" si="5"/>
        <v>0.03589015151515151</v>
      </c>
      <c r="J53" s="46">
        <f t="shared" si="5"/>
        <v>0.03432971014492753</v>
      </c>
      <c r="K53" s="44">
        <f>(B53-B51)/(E53*10)</f>
        <v>-0.625</v>
      </c>
    </row>
  </sheetData>
  <sheetProtection/>
  <mergeCells count="4">
    <mergeCell ref="A1:B2"/>
    <mergeCell ref="C1:H1"/>
    <mergeCell ref="I1:J1"/>
    <mergeCell ref="C2:H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Di Santo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DI SANTO</dc:creator>
  <cp:keywords/>
  <dc:description/>
  <cp:lastModifiedBy>mauro</cp:lastModifiedBy>
  <cp:lastPrinted>2010-03-24T10:09:32Z</cp:lastPrinted>
  <dcterms:created xsi:type="dcterms:W3CDTF">2007-10-05T21:12:18Z</dcterms:created>
  <dcterms:modified xsi:type="dcterms:W3CDTF">2011-07-22T15:09:07Z</dcterms:modified>
  <cp:category/>
  <cp:version/>
  <cp:contentType/>
  <cp:contentStatus/>
</cp:coreProperties>
</file>