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10" windowWidth="12120" windowHeight="9120" activeTab="0"/>
  </bookViews>
  <sheets>
    <sheet name="20a" sheetId="1" r:id="rId1"/>
  </sheets>
  <definedNames/>
  <calcPr fullCalcOnLoad="1"/>
</workbook>
</file>

<file path=xl/sharedStrings.xml><?xml version="1.0" encoding="utf-8"?>
<sst xmlns="http://schemas.openxmlformats.org/spreadsheetml/2006/main" count="101" uniqueCount="85">
  <si>
    <t>DISTANZE</t>
  </si>
  <si>
    <t>ORA DI PASSAGGIO</t>
  </si>
  <si>
    <t xml:space="preserve">           ALTIM.</t>
  </si>
  <si>
    <t>LOCALITA'</t>
  </si>
  <si>
    <t>par-</t>
  </si>
  <si>
    <t>per-</t>
  </si>
  <si>
    <t>da per-</t>
  </si>
  <si>
    <t xml:space="preserve"> media km/ora</t>
  </si>
  <si>
    <t>ziali</t>
  </si>
  <si>
    <t>corse</t>
  </si>
  <si>
    <t>correre</t>
  </si>
  <si>
    <t>%</t>
  </si>
  <si>
    <r>
      <t xml:space="preserve">Tappa
</t>
    </r>
    <r>
      <rPr>
        <b/>
        <sz val="18"/>
        <rFont val="Arial"/>
        <family val="2"/>
      </rPr>
      <t>20ª</t>
    </r>
    <r>
      <rPr>
        <b/>
        <sz val="10"/>
        <rFont val="Arial"/>
        <family val="2"/>
      </rPr>
      <t xml:space="preserve">
</t>
    </r>
    <r>
      <rPr>
        <b/>
        <sz val="8"/>
        <rFont val="Arial"/>
        <family val="2"/>
      </rPr>
      <t>cronotabella</t>
    </r>
  </si>
  <si>
    <r>
      <rPr>
        <b/>
        <sz val="13"/>
        <rFont val="Arial"/>
        <family val="2"/>
      </rPr>
      <t>NIZZA MONFERRATO - GENOVA</t>
    </r>
    <r>
      <rPr>
        <b/>
        <sz val="15"/>
        <rFont val="Arial"/>
        <family val="2"/>
      </rPr>
      <t xml:space="preserve"> </t>
    </r>
    <r>
      <rPr>
        <b/>
        <sz val="9"/>
        <rFont val="Arial"/>
        <family val="2"/>
      </rPr>
      <t>SANTUARIO NOSTRA SIGNORA DELLA GUARDIA</t>
    </r>
  </si>
  <si>
    <t>Provincia di ASTI</t>
  </si>
  <si>
    <t>NIZZA MONFERRATO - Strada Canelli</t>
  </si>
  <si>
    <t>Calamandrana - Via Roma</t>
  </si>
  <si>
    <t>Canelli - Corso della Libertà - Viale Risorgimento</t>
  </si>
  <si>
    <t>Santo Stefano Belbo - Via Roma - Corso Piave</t>
  </si>
  <si>
    <t>Provincia di CUNEO</t>
  </si>
  <si>
    <t>Cossano Belbo</t>
  </si>
  <si>
    <t>Rocchetta Belbo - Via Roma</t>
  </si>
  <si>
    <t>Osteria Campetto - bivio a sx Castino</t>
  </si>
  <si>
    <t>SS 29 "del Colle di Cadibona" - bivio a sx Vesime</t>
  </si>
  <si>
    <t>Vesime - Via Delprino</t>
  </si>
  <si>
    <t>Cessole - Via Roma</t>
  </si>
  <si>
    <t>Bubbio - Via Cortemilia - Via Circonvallazione</t>
  </si>
  <si>
    <t>Monastero Bormida - Via Roma</t>
  </si>
  <si>
    <t>Bistagno - Corso Testa</t>
  </si>
  <si>
    <t>Terzo - statale</t>
  </si>
  <si>
    <t>Provincia di ALESSANDRIA</t>
  </si>
  <si>
    <t>Acqui Terme - Corso Dante - TRAGUARDO VOLANTE</t>
  </si>
  <si>
    <t>Strevi - Via Alessandria</t>
  </si>
  <si>
    <t>Rivalta Bormida - Via Sauro</t>
  </si>
  <si>
    <t>Loc. Ricciotti (Rivalta Bormida)</t>
  </si>
  <si>
    <t>bivio Gaggina</t>
  </si>
  <si>
    <t>bivio Montaldo Bormida</t>
  </si>
  <si>
    <t>Madonna della Villa (Carpeneto) (GPM - 4a cat)</t>
  </si>
  <si>
    <t>San Giacomo (Rocca Grimalda) - bivio a dx Silvano d'Orba</t>
  </si>
  <si>
    <t>Loc. Schierano (Rocca Grimalda)</t>
  </si>
  <si>
    <t>ponte sul torrente Orba</t>
  </si>
  <si>
    <t>Silvano d'Orba - Via Stazione - Via XX Settembre</t>
  </si>
  <si>
    <t>Castelletto d'Orba - Via Generale Cortella</t>
  </si>
  <si>
    <t>Montaldeo - Via Doria</t>
  </si>
  <si>
    <t>bivio a dx Mornese</t>
  </si>
  <si>
    <t>Mornese - Via Doria - Via Roma</t>
  </si>
  <si>
    <t>Mazzarelli (Mornese)</t>
  </si>
  <si>
    <t>bivio a dx le Capanne Marcarolo</t>
  </si>
  <si>
    <t>Valico di Pian Castagno (GPM - 3a cat)</t>
  </si>
  <si>
    <t>Castino - Alta Langa (GPM - 4a cat)</t>
  </si>
  <si>
    <t>Valico degli Eremiti - bivio Voltaggio</t>
  </si>
  <si>
    <t>guado sul torrente Gorzente</t>
  </si>
  <si>
    <t>Capanne Marcarolo (Bosio)</t>
  </si>
  <si>
    <t>bivio Campo Ligure - a sx Pontedecimo</t>
  </si>
  <si>
    <t>Piani di Praglia (GPM - 2a cat)</t>
  </si>
  <si>
    <t>Provincia di GENOVA</t>
  </si>
  <si>
    <t>Praglia (Ceranesi)</t>
  </si>
  <si>
    <t>bivio Gazzolo - a sx Campomorone</t>
  </si>
  <si>
    <t>bivio a sx Isoverde</t>
  </si>
  <si>
    <t>Isoverde (Campomorone) - Via Delmonte - Via Rebora</t>
  </si>
  <si>
    <t>Cravasco (Campomorone)</t>
  </si>
  <si>
    <t>Pietralavezzara (Campomorone) - bivio a sx il Passo della Bocchetta</t>
  </si>
  <si>
    <t>Loc. Capannette (Bosio)  (Rifornimento)</t>
  </si>
  <si>
    <t>Passo della Bocchetta (GPM - 1a cat)</t>
  </si>
  <si>
    <t>Molini (Voltaggio)</t>
  </si>
  <si>
    <t>Voltaggio - Via Anfosso - Via Derossi</t>
  </si>
  <si>
    <t>innesto SP Gavi-Genova</t>
  </si>
  <si>
    <t>Colle di Castagnola (GPM - 3a cat)</t>
  </si>
  <si>
    <t>Borgo Fornari (Ronco Scrivia) - innesto SS 35 "dei Giovi"</t>
  </si>
  <si>
    <t>Busalla - Largo Italia</t>
  </si>
  <si>
    <t>Passo dei Giovi (GPM - 4a cat)</t>
  </si>
  <si>
    <t>Loc. I Giovi (Mignanego)</t>
  </si>
  <si>
    <t>Mignanego - Via Vittorio Veneto</t>
  </si>
  <si>
    <t>Pontedecimo (Genova) - Via Campomorone</t>
  </si>
  <si>
    <t>Langasco (Campomorone)</t>
  </si>
  <si>
    <t>Pietralavezzara (Campomorone)</t>
  </si>
  <si>
    <t>bivio Cravasco</t>
  </si>
  <si>
    <t>Campomorone - Via De Gasperi - a dx Via Primo Cavalieri</t>
  </si>
  <si>
    <t>Campomorone - Via De Gasperi (centro)</t>
  </si>
  <si>
    <t>Gazzolo (Campomorone) - bivio a sx Lencisa</t>
  </si>
  <si>
    <t>Lencisa (Ceranesi)</t>
  </si>
  <si>
    <t>bivio Sestri Ponente - innesto Strada dello Zucchero -  a sx il santuario</t>
  </si>
  <si>
    <t>bivio Bolzaneto - a sx il santuario</t>
  </si>
  <si>
    <t>GENOVA - Santuario Nostra Signora della Guardia (GPM - 1a cat)</t>
  </si>
  <si>
    <t>Km 245,6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</si>
</sst>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_)"/>
    <numFmt numFmtId="171" formatCode="0.0"/>
    <numFmt numFmtId="172" formatCode="h\.mm"/>
    <numFmt numFmtId="173" formatCode="0.00_)"/>
    <numFmt numFmtId="174" formatCode="&quot;km&quot;\ 0"/>
    <numFmt numFmtId="175" formatCode="[$-F800]dddd\,\ mmmm\ dd\,\ yyyy"/>
    <numFmt numFmtId="176" formatCode="[$-410]dddd\ d\ mmmm\ yyyy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</numFmts>
  <fonts count="48">
    <font>
      <sz val="10"/>
      <name val="Arial"/>
      <family val="0"/>
    </font>
    <font>
      <b/>
      <sz val="1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Baskerville Old Face"/>
      <family val="1"/>
    </font>
    <font>
      <b/>
      <sz val="10"/>
      <name val="Baskerville Old Face"/>
      <family val="1"/>
    </font>
    <font>
      <b/>
      <sz val="13"/>
      <name val="Arial"/>
      <family val="2"/>
    </font>
    <font>
      <b/>
      <sz val="15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 horizontal="centerContinuous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indent="5"/>
    </xf>
    <xf numFmtId="0" fontId="4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5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centerContinuous"/>
    </xf>
    <xf numFmtId="0" fontId="5" fillId="0" borderId="13" xfId="0" applyFont="1" applyFill="1" applyBorder="1" applyAlignment="1">
      <alignment horizontal="centerContinuous"/>
    </xf>
    <xf numFmtId="0" fontId="5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3" fillId="0" borderId="14" xfId="0" applyFont="1" applyFill="1" applyBorder="1" applyAlignment="1" quotePrefix="1">
      <alignment horizontal="center"/>
    </xf>
    <xf numFmtId="0" fontId="3" fillId="0" borderId="0" xfId="0" applyFont="1" applyFill="1" applyBorder="1" applyAlignment="1" quotePrefix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0" fontId="3" fillId="0" borderId="16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 horizontal="centerContinuous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 quotePrefix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6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 quotePrefix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3" fillId="0" borderId="17" xfId="0" applyFont="1" applyBorder="1" applyAlignment="1">
      <alignment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7" xfId="0" applyFont="1" applyFill="1" applyBorder="1" applyAlignment="1">
      <alignment vertical="center"/>
    </xf>
    <xf numFmtId="0" fontId="3" fillId="0" borderId="17" xfId="0" applyFont="1" applyFill="1" applyBorder="1" applyAlignment="1" applyProtection="1">
      <alignment vertical="center"/>
      <protection/>
    </xf>
    <xf numFmtId="171" fontId="3" fillId="0" borderId="17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5" fillId="0" borderId="17" xfId="0" applyFont="1" applyFill="1" applyBorder="1" applyAlignment="1">
      <alignment vertical="center"/>
    </xf>
    <xf numFmtId="0" fontId="5" fillId="0" borderId="17" xfId="0" applyFont="1" applyBorder="1" applyAlignment="1">
      <alignment/>
    </xf>
    <xf numFmtId="0" fontId="5" fillId="0" borderId="17" xfId="0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171" fontId="5" fillId="0" borderId="17" xfId="0" applyNumberFormat="1" applyFont="1" applyFill="1" applyBorder="1" applyAlignment="1">
      <alignment horizontal="center" vertical="center"/>
    </xf>
    <xf numFmtId="171" fontId="3" fillId="0" borderId="17" xfId="0" applyNumberFormat="1" applyFont="1" applyFill="1" applyBorder="1" applyAlignment="1">
      <alignment horizontal="center" vertical="center"/>
    </xf>
    <xf numFmtId="172" fontId="5" fillId="0" borderId="17" xfId="0" applyNumberFormat="1" applyFont="1" applyFill="1" applyBorder="1" applyAlignment="1">
      <alignment horizontal="center" vertical="center"/>
    </xf>
    <xf numFmtId="172" fontId="3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4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0</xdr:rowOff>
    </xdr:from>
    <xdr:to>
      <xdr:col>0</xdr:col>
      <xdr:colOff>266700</xdr:colOff>
      <xdr:row>8</xdr:row>
      <xdr:rowOff>47625</xdr:rowOff>
    </xdr:to>
    <xdr:pic>
      <xdr:nvPicPr>
        <xdr:cNvPr id="1" name="Picture 6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8275"/>
          <a:ext cx="266700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266700</xdr:colOff>
      <xdr:row>14</xdr:row>
      <xdr:rowOff>47625</xdr:rowOff>
    </xdr:to>
    <xdr:pic>
      <xdr:nvPicPr>
        <xdr:cNvPr id="2" name="Picture 6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52675"/>
          <a:ext cx="266700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142875</xdr:colOff>
      <xdr:row>15</xdr:row>
      <xdr:rowOff>123825</xdr:rowOff>
    </xdr:to>
    <xdr:pic>
      <xdr:nvPicPr>
        <xdr:cNvPr id="3" name="Picture 71" descr="gp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57475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152400</xdr:colOff>
      <xdr:row>25</xdr:row>
      <xdr:rowOff>133350</xdr:rowOff>
    </xdr:to>
    <xdr:pic>
      <xdr:nvPicPr>
        <xdr:cNvPr id="4" name="Picture 73" descr="tv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1814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142875</xdr:colOff>
      <xdr:row>31</xdr:row>
      <xdr:rowOff>123825</xdr:rowOff>
    </xdr:to>
    <xdr:pic>
      <xdr:nvPicPr>
        <xdr:cNvPr id="5" name="Picture 71" descr="gp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95875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142875</xdr:colOff>
      <xdr:row>42</xdr:row>
      <xdr:rowOff>123825</xdr:rowOff>
    </xdr:to>
    <xdr:pic>
      <xdr:nvPicPr>
        <xdr:cNvPr id="6" name="Picture 71" descr="gp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772275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142875</xdr:colOff>
      <xdr:row>49</xdr:row>
      <xdr:rowOff>123825</xdr:rowOff>
    </xdr:to>
    <xdr:pic>
      <xdr:nvPicPr>
        <xdr:cNvPr id="7" name="Picture 71" descr="gp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839075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133350</xdr:colOff>
      <xdr:row>47</xdr:row>
      <xdr:rowOff>142875</xdr:rowOff>
    </xdr:to>
    <xdr:pic>
      <xdr:nvPicPr>
        <xdr:cNvPr id="8" name="Picture 72" descr="r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5342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142875</xdr:colOff>
      <xdr:row>56</xdr:row>
      <xdr:rowOff>123825</xdr:rowOff>
    </xdr:to>
    <xdr:pic>
      <xdr:nvPicPr>
        <xdr:cNvPr id="9" name="Picture 71" descr="gp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972550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142875</xdr:colOff>
      <xdr:row>61</xdr:row>
      <xdr:rowOff>123825</xdr:rowOff>
    </xdr:to>
    <xdr:pic>
      <xdr:nvPicPr>
        <xdr:cNvPr id="10" name="Picture 71" descr="gp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782175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142875</xdr:colOff>
      <xdr:row>65</xdr:row>
      <xdr:rowOff>123825</xdr:rowOff>
    </xdr:to>
    <xdr:pic>
      <xdr:nvPicPr>
        <xdr:cNvPr id="11" name="Picture 71" descr="gp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429875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142875</xdr:colOff>
      <xdr:row>73</xdr:row>
      <xdr:rowOff>123825</xdr:rowOff>
    </xdr:to>
    <xdr:pic>
      <xdr:nvPicPr>
        <xdr:cNvPr id="12" name="Picture 71" descr="gp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725275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142875</xdr:colOff>
      <xdr:row>78</xdr:row>
      <xdr:rowOff>123825</xdr:rowOff>
    </xdr:to>
    <xdr:pic>
      <xdr:nvPicPr>
        <xdr:cNvPr id="13" name="Picture 71" descr="gp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534900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142875</xdr:colOff>
      <xdr:row>82</xdr:row>
      <xdr:rowOff>123825</xdr:rowOff>
    </xdr:to>
    <xdr:pic>
      <xdr:nvPicPr>
        <xdr:cNvPr id="14" name="Picture 71" descr="gp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182600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142875</xdr:colOff>
      <xdr:row>91</xdr:row>
      <xdr:rowOff>123825</xdr:rowOff>
    </xdr:to>
    <xdr:pic>
      <xdr:nvPicPr>
        <xdr:cNvPr id="15" name="Picture 71" descr="gp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639925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266700</xdr:colOff>
      <xdr:row>93</xdr:row>
      <xdr:rowOff>38100</xdr:rowOff>
    </xdr:to>
    <xdr:pic>
      <xdr:nvPicPr>
        <xdr:cNvPr id="16" name="Picture 6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01850"/>
          <a:ext cx="266700" cy="200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PageLayoutView="0" workbookViewId="0" topLeftCell="A1">
      <selection activeCell="E46" sqref="E46"/>
    </sheetView>
  </sheetViews>
  <sheetFormatPr defaultColWidth="9.140625" defaultRowHeight="12.75"/>
  <cols>
    <col min="1" max="1" width="4.421875" style="34" customWidth="1"/>
    <col min="2" max="2" width="6.28125" style="2" customWidth="1"/>
    <col min="3" max="3" width="2.00390625" style="2" customWidth="1"/>
    <col min="4" max="4" width="53.28125" style="2" bestFit="1" customWidth="1"/>
    <col min="5" max="6" width="5.421875" style="2" customWidth="1"/>
    <col min="7" max="7" width="8.28125" style="2" bestFit="1" customWidth="1"/>
    <col min="8" max="10" width="5.8515625" style="2" customWidth="1"/>
    <col min="11" max="11" width="6.140625" style="38" bestFit="1" customWidth="1"/>
    <col min="12" max="14" width="9.140625" style="2" customWidth="1"/>
    <col min="15" max="15" width="10.140625" style="2" bestFit="1" customWidth="1"/>
    <col min="16" max="16384" width="9.140625" style="2" customWidth="1"/>
  </cols>
  <sheetData>
    <row r="1" spans="1:10" ht="45.75" customHeight="1">
      <c r="A1" s="61" t="s">
        <v>12</v>
      </c>
      <c r="B1" s="62"/>
      <c r="C1" s="65" t="s">
        <v>13</v>
      </c>
      <c r="D1" s="65"/>
      <c r="E1" s="65"/>
      <c r="F1" s="65"/>
      <c r="G1" s="65"/>
      <c r="H1" s="65"/>
      <c r="I1" s="63" t="s">
        <v>84</v>
      </c>
      <c r="J1" s="63"/>
    </row>
    <row r="2" spans="1:10" ht="15" customHeight="1">
      <c r="A2" s="62"/>
      <c r="B2" s="62"/>
      <c r="C2" s="64"/>
      <c r="D2" s="64"/>
      <c r="E2" s="64"/>
      <c r="F2" s="64"/>
      <c r="G2" s="64"/>
      <c r="H2" s="64"/>
      <c r="I2" s="35"/>
      <c r="J2" s="1"/>
    </row>
    <row r="3" spans="1:10" ht="6.75" customHeight="1">
      <c r="A3" s="3"/>
      <c r="B3" s="1"/>
      <c r="C3" s="1"/>
      <c r="D3" s="4"/>
      <c r="E3" s="5"/>
      <c r="F3" s="6"/>
      <c r="G3" s="1"/>
      <c r="H3" s="1"/>
      <c r="I3" s="1"/>
      <c r="J3" s="1"/>
    </row>
    <row r="4" spans="1:10" ht="12.75">
      <c r="A4" s="7"/>
      <c r="B4" s="8"/>
      <c r="C4" s="9"/>
      <c r="D4" s="8"/>
      <c r="E4" s="10" t="s">
        <v>0</v>
      </c>
      <c r="F4" s="10"/>
      <c r="G4" s="11"/>
      <c r="H4" s="10" t="s">
        <v>1</v>
      </c>
      <c r="I4" s="10"/>
      <c r="J4" s="11"/>
    </row>
    <row r="5" spans="1:10" ht="9.75" customHeight="1">
      <c r="A5" s="12" t="s">
        <v>2</v>
      </c>
      <c r="B5" s="13"/>
      <c r="C5" s="12"/>
      <c r="D5" s="14" t="s">
        <v>3</v>
      </c>
      <c r="E5" s="15" t="s">
        <v>4</v>
      </c>
      <c r="F5" s="15" t="s">
        <v>5</v>
      </c>
      <c r="G5" s="15" t="s">
        <v>6</v>
      </c>
      <c r="H5" s="16" t="s">
        <v>7</v>
      </c>
      <c r="I5" s="17"/>
      <c r="J5" s="18"/>
    </row>
    <row r="6" spans="1:11" ht="11.25" customHeight="1">
      <c r="A6" s="19"/>
      <c r="B6" s="20"/>
      <c r="C6" s="21"/>
      <c r="D6" s="22"/>
      <c r="E6" s="23" t="s">
        <v>8</v>
      </c>
      <c r="F6" s="24" t="s">
        <v>9</v>
      </c>
      <c r="G6" s="24" t="s">
        <v>10</v>
      </c>
      <c r="H6" s="25">
        <v>31</v>
      </c>
      <c r="I6" s="26">
        <v>33</v>
      </c>
      <c r="J6" s="26">
        <v>35</v>
      </c>
      <c r="K6" s="45" t="s">
        <v>11</v>
      </c>
    </row>
    <row r="7" spans="1:12" s="30" customFormat="1" ht="12" customHeight="1">
      <c r="A7" s="27"/>
      <c r="B7" s="17"/>
      <c r="C7" s="17"/>
      <c r="D7" s="56" t="s">
        <v>14</v>
      </c>
      <c r="E7" s="28"/>
      <c r="F7" s="29"/>
      <c r="G7" s="29"/>
      <c r="H7" s="29"/>
      <c r="I7" s="29"/>
      <c r="J7" s="29"/>
      <c r="K7" s="38"/>
      <c r="L7" s="31"/>
    </row>
    <row r="8" spans="1:11" s="43" customFormat="1" ht="12" customHeight="1">
      <c r="A8" s="40"/>
      <c r="B8" s="41">
        <v>143</v>
      </c>
      <c r="C8" s="42"/>
      <c r="D8" s="41" t="s">
        <v>15</v>
      </c>
      <c r="E8" s="44">
        <v>0</v>
      </c>
      <c r="F8" s="44">
        <f>SUM($E$7:E8)</f>
        <v>0</v>
      </c>
      <c r="G8" s="44">
        <v>245.6</v>
      </c>
      <c r="H8" s="46">
        <v>0.3958333333333333</v>
      </c>
      <c r="I8" s="46">
        <f>+H8</f>
        <v>0.3958333333333333</v>
      </c>
      <c r="J8" s="46">
        <f>+I8</f>
        <v>0.3958333333333333</v>
      </c>
      <c r="K8" s="44"/>
    </row>
    <row r="9" spans="1:11" s="33" customFormat="1" ht="12" customHeight="1">
      <c r="A9" s="36"/>
      <c r="B9" s="32">
        <v>151</v>
      </c>
      <c r="D9" s="50" t="s">
        <v>16</v>
      </c>
      <c r="E9" s="45">
        <v>2.3</v>
      </c>
      <c r="F9" s="45">
        <f>IF(E9=0,"",SUM($E$9:E9))</f>
        <v>2.3</v>
      </c>
      <c r="G9" s="45">
        <f aca="true" t="shared" si="0" ref="G9:G65">IF(F9=0,"",$G$8-F9)</f>
        <v>243.29999999999998</v>
      </c>
      <c r="H9" s="47">
        <f aca="true" t="shared" si="1" ref="H9:J48">IF($E9=0,"",+$F9*3600/H$6/86400+$H$8)</f>
        <v>0.3989247311827957</v>
      </c>
      <c r="I9" s="47">
        <f t="shared" si="1"/>
        <v>0.3987373737373737</v>
      </c>
      <c r="J9" s="47">
        <f t="shared" si="1"/>
        <v>0.3985714285714286</v>
      </c>
      <c r="K9" s="45">
        <f>(B9-B8)/(E9*10)</f>
        <v>0.34782608695652173</v>
      </c>
    </row>
    <row r="10" spans="1:11" s="33" customFormat="1" ht="12" customHeight="1">
      <c r="A10" s="36"/>
      <c r="B10" s="32">
        <v>153</v>
      </c>
      <c r="D10" s="32" t="s">
        <v>17</v>
      </c>
      <c r="E10" s="45">
        <v>5.7</v>
      </c>
      <c r="F10" s="45">
        <f>IF(E10=0,"",SUM($E$9:E10))</f>
        <v>8</v>
      </c>
      <c r="G10" s="45">
        <f t="shared" si="0"/>
        <v>237.6</v>
      </c>
      <c r="H10" s="47">
        <f t="shared" si="1"/>
        <v>0.4065860215053763</v>
      </c>
      <c r="I10" s="47">
        <f t="shared" si="1"/>
        <v>0.4059343434343434</v>
      </c>
      <c r="J10" s="47">
        <f t="shared" si="1"/>
        <v>0.40535714285714286</v>
      </c>
      <c r="K10" s="45">
        <f>(B10-B9)/(E10*10)</f>
        <v>0.03508771929824561</v>
      </c>
    </row>
    <row r="11" spans="1:11" s="33" customFormat="1" ht="12" customHeight="1">
      <c r="A11" s="36"/>
      <c r="B11" s="52"/>
      <c r="D11" s="56" t="s">
        <v>19</v>
      </c>
      <c r="E11" s="45"/>
      <c r="F11" s="45"/>
      <c r="G11" s="45"/>
      <c r="H11" s="47"/>
      <c r="I11" s="47"/>
      <c r="J11" s="47"/>
      <c r="K11" s="45"/>
    </row>
    <row r="12" spans="1:11" s="33" customFormat="1" ht="12" customHeight="1">
      <c r="A12" s="36"/>
      <c r="B12" s="48">
        <v>168</v>
      </c>
      <c r="C12" s="37"/>
      <c r="D12" s="32" t="s">
        <v>18</v>
      </c>
      <c r="E12" s="45">
        <v>5</v>
      </c>
      <c r="F12" s="45">
        <f>IF(E12=0,"",SUM($E$9:E12))</f>
        <v>13</v>
      </c>
      <c r="G12" s="45">
        <f t="shared" si="0"/>
        <v>232.6</v>
      </c>
      <c r="H12" s="47">
        <f t="shared" si="1"/>
        <v>0.4133064516129032</v>
      </c>
      <c r="I12" s="47">
        <f t="shared" si="1"/>
        <v>0.41224747474747475</v>
      </c>
      <c r="J12" s="47">
        <f t="shared" si="1"/>
        <v>0.4113095238095238</v>
      </c>
      <c r="K12" s="45">
        <f>(B12-B10)/(E12*10)</f>
        <v>0.3</v>
      </c>
    </row>
    <row r="13" spans="1:11" s="33" customFormat="1" ht="12" customHeight="1">
      <c r="A13" s="36"/>
      <c r="B13" s="48">
        <v>248</v>
      </c>
      <c r="C13" s="37"/>
      <c r="D13" s="32" t="s">
        <v>20</v>
      </c>
      <c r="E13" s="45">
        <v>5.4</v>
      </c>
      <c r="F13" s="45">
        <f>IF(E13=0,"",SUM($E$9:E13))</f>
        <v>18.4</v>
      </c>
      <c r="G13" s="45">
        <f t="shared" si="0"/>
        <v>227.2</v>
      </c>
      <c r="H13" s="47">
        <f t="shared" si="1"/>
        <v>0.42056451612903223</v>
      </c>
      <c r="I13" s="47">
        <f t="shared" si="1"/>
        <v>0.41906565656565653</v>
      </c>
      <c r="J13" s="47">
        <f t="shared" si="1"/>
        <v>0.41773809523809524</v>
      </c>
      <c r="K13" s="45">
        <f>(B13-B12)/(E13*10)</f>
        <v>1.4814814814814814</v>
      </c>
    </row>
    <row r="14" spans="1:11" s="33" customFormat="1" ht="12" customHeight="1">
      <c r="A14" s="36"/>
      <c r="B14" s="32">
        <v>265</v>
      </c>
      <c r="C14" s="37"/>
      <c r="D14" s="50" t="s">
        <v>21</v>
      </c>
      <c r="E14" s="45">
        <v>4.1</v>
      </c>
      <c r="F14" s="45">
        <f>IF(E14=0,"",SUM($E$9:E14))</f>
        <v>22.5</v>
      </c>
      <c r="G14" s="45">
        <f t="shared" si="0"/>
        <v>223.1</v>
      </c>
      <c r="H14" s="47">
        <f t="shared" si="1"/>
        <v>0.42607526881720426</v>
      </c>
      <c r="I14" s="47">
        <f t="shared" si="1"/>
        <v>0.4242424242424242</v>
      </c>
      <c r="J14" s="47">
        <f t="shared" si="1"/>
        <v>0.4226190476190476</v>
      </c>
      <c r="K14" s="45">
        <f>(B14-B13)/(E14*10)</f>
        <v>0.4146341463414634</v>
      </c>
    </row>
    <row r="15" spans="1:11" s="33" customFormat="1" ht="12" customHeight="1">
      <c r="A15" s="36"/>
      <c r="B15" s="32">
        <v>330</v>
      </c>
      <c r="C15" s="37"/>
      <c r="D15" s="57" t="s">
        <v>22</v>
      </c>
      <c r="E15" s="45">
        <v>3.7</v>
      </c>
      <c r="F15" s="45">
        <f>IF(E15=0,"",SUM($E$9:E15))</f>
        <v>26.2</v>
      </c>
      <c r="G15" s="45">
        <f>IF(F15=0,"",$G$8-F15)</f>
        <v>219.4</v>
      </c>
      <c r="H15" s="47">
        <f t="shared" si="1"/>
        <v>0.4310483870967742</v>
      </c>
      <c r="I15" s="47">
        <f t="shared" si="1"/>
        <v>0.4289141414141414</v>
      </c>
      <c r="J15" s="47">
        <f t="shared" si="1"/>
        <v>0.4270238095238095</v>
      </c>
      <c r="K15" s="45">
        <f>(B15-B14)/(E15*10)</f>
        <v>1.7567567567567568</v>
      </c>
    </row>
    <row r="16" spans="1:11" s="43" customFormat="1" ht="12" customHeight="1">
      <c r="A16" s="40"/>
      <c r="B16" s="41">
        <v>537</v>
      </c>
      <c r="C16" s="42"/>
      <c r="D16" s="41" t="s">
        <v>49</v>
      </c>
      <c r="E16" s="44">
        <v>3.8</v>
      </c>
      <c r="F16" s="44">
        <f>IF(E16=0,"",SUM($E$9:E16))</f>
        <v>30</v>
      </c>
      <c r="G16" s="44">
        <f>IF(F16=0,"",$G$8-F16)</f>
        <v>215.6</v>
      </c>
      <c r="H16" s="46">
        <f t="shared" si="1"/>
        <v>0.4361559139784946</v>
      </c>
      <c r="I16" s="46">
        <f t="shared" si="1"/>
        <v>0.4337121212121212</v>
      </c>
      <c r="J16" s="46">
        <f t="shared" si="1"/>
        <v>0.431547619047619</v>
      </c>
      <c r="K16" s="44">
        <f>(B16-B15)/(E16*10)</f>
        <v>5.447368421052632</v>
      </c>
    </row>
    <row r="17" spans="1:11" s="33" customFormat="1" ht="12" customHeight="1">
      <c r="A17" s="36"/>
      <c r="B17" s="32">
        <v>302</v>
      </c>
      <c r="C17" s="37"/>
      <c r="D17" s="32" t="s">
        <v>23</v>
      </c>
      <c r="E17" s="45">
        <v>5</v>
      </c>
      <c r="F17" s="45">
        <f>IF(E17=0,"",SUM($E$9:E17))</f>
        <v>35</v>
      </c>
      <c r="G17" s="45">
        <f>IF(F17=0,"",$G$8-F17)</f>
        <v>210.6</v>
      </c>
      <c r="H17" s="47">
        <f t="shared" si="1"/>
        <v>0.4428763440860215</v>
      </c>
      <c r="I17" s="47">
        <f t="shared" si="1"/>
        <v>0.4400252525252525</v>
      </c>
      <c r="J17" s="47">
        <f t="shared" si="1"/>
        <v>0.4375</v>
      </c>
      <c r="K17" s="45">
        <f>(B17-B16)/(E17*10)</f>
        <v>-4.7</v>
      </c>
    </row>
    <row r="18" spans="1:11" s="33" customFormat="1" ht="12" customHeight="1">
      <c r="A18" s="36"/>
      <c r="B18" s="32"/>
      <c r="C18" s="37"/>
      <c r="D18" s="56" t="s">
        <v>14</v>
      </c>
      <c r="E18" s="45"/>
      <c r="F18" s="45"/>
      <c r="G18" s="45"/>
      <c r="H18" s="47"/>
      <c r="I18" s="47"/>
      <c r="J18" s="47"/>
      <c r="K18" s="45"/>
    </row>
    <row r="19" spans="1:11" s="33" customFormat="1" ht="12" customHeight="1">
      <c r="A19" s="36"/>
      <c r="B19" s="32">
        <v>226</v>
      </c>
      <c r="C19" s="37"/>
      <c r="D19" s="57" t="s">
        <v>24</v>
      </c>
      <c r="E19" s="45">
        <v>5.3</v>
      </c>
      <c r="F19" s="45">
        <f>IF(E19=0,"",SUM($E$9:E19))</f>
        <v>40.3</v>
      </c>
      <c r="G19" s="45">
        <f aca="true" t="shared" si="2" ref="G19:G31">IF(F19=0,"",$G$8-F19)</f>
        <v>205.3</v>
      </c>
      <c r="H19" s="47">
        <f t="shared" si="1"/>
        <v>0.44999999999999996</v>
      </c>
      <c r="I19" s="47">
        <f t="shared" si="1"/>
        <v>0.4467171717171717</v>
      </c>
      <c r="J19" s="47">
        <f t="shared" si="1"/>
        <v>0.44380952380952376</v>
      </c>
      <c r="K19" s="45">
        <f>(B19-B17)/(E19*10)</f>
        <v>-1.4339622641509433</v>
      </c>
    </row>
    <row r="20" spans="1:11" s="33" customFormat="1" ht="12" customHeight="1">
      <c r="A20" s="36"/>
      <c r="B20" s="32">
        <v>216</v>
      </c>
      <c r="C20" s="37"/>
      <c r="D20" s="50" t="s">
        <v>25</v>
      </c>
      <c r="E20" s="45">
        <v>3.1</v>
      </c>
      <c r="F20" s="45">
        <f>IF(E20=0,"",SUM($E$9:E20))</f>
        <v>43.4</v>
      </c>
      <c r="G20" s="45">
        <f t="shared" si="2"/>
        <v>202.2</v>
      </c>
      <c r="H20" s="47">
        <f t="shared" si="1"/>
        <v>0.45416666666666666</v>
      </c>
      <c r="I20" s="47">
        <f t="shared" si="1"/>
        <v>0.4506313131313131</v>
      </c>
      <c r="J20" s="47">
        <f t="shared" si="1"/>
        <v>0.4475</v>
      </c>
      <c r="K20" s="45">
        <f aca="true" t="shared" si="3" ref="K20:K31">(B20-B19)/(E20*10)</f>
        <v>-0.3225806451612903</v>
      </c>
    </row>
    <row r="21" spans="1:11" s="33" customFormat="1" ht="12" customHeight="1">
      <c r="A21" s="36"/>
      <c r="B21" s="32">
        <v>227</v>
      </c>
      <c r="C21" s="37"/>
      <c r="D21" s="57" t="s">
        <v>26</v>
      </c>
      <c r="E21" s="45">
        <v>6.4</v>
      </c>
      <c r="F21" s="45">
        <f>IF(E21=0,"",SUM($E$9:E21))</f>
        <v>49.8</v>
      </c>
      <c r="G21" s="45">
        <f t="shared" si="2"/>
        <v>195.8</v>
      </c>
      <c r="H21" s="47">
        <f t="shared" si="1"/>
        <v>0.4627688172043011</v>
      </c>
      <c r="I21" s="47">
        <f t="shared" si="1"/>
        <v>0.4587121212121212</v>
      </c>
      <c r="J21" s="47">
        <f t="shared" si="1"/>
        <v>0.4551190476190476</v>
      </c>
      <c r="K21" s="45">
        <f t="shared" si="3"/>
        <v>0.171875</v>
      </c>
    </row>
    <row r="22" spans="1:11" s="33" customFormat="1" ht="12" customHeight="1">
      <c r="A22" s="36"/>
      <c r="B22" s="32">
        <v>196</v>
      </c>
      <c r="C22" s="37"/>
      <c r="D22" s="50" t="s">
        <v>27</v>
      </c>
      <c r="E22" s="45">
        <v>3.2</v>
      </c>
      <c r="F22" s="45">
        <f>IF(E22=0,"",SUM($E$9:E22))</f>
        <v>53</v>
      </c>
      <c r="G22" s="45">
        <f t="shared" si="2"/>
        <v>192.6</v>
      </c>
      <c r="H22" s="47">
        <f t="shared" si="1"/>
        <v>0.46706989247311825</v>
      </c>
      <c r="I22" s="47">
        <f t="shared" si="1"/>
        <v>0.46275252525252525</v>
      </c>
      <c r="J22" s="47">
        <f t="shared" si="1"/>
        <v>0.4589285714285714</v>
      </c>
      <c r="K22" s="45">
        <f t="shared" si="3"/>
        <v>-0.96875</v>
      </c>
    </row>
    <row r="23" spans="1:11" s="33" customFormat="1" ht="12" customHeight="1">
      <c r="A23" s="36"/>
      <c r="B23" s="32"/>
      <c r="C23" s="53"/>
      <c r="D23" s="56" t="s">
        <v>30</v>
      </c>
      <c r="E23" s="45"/>
      <c r="F23" s="45"/>
      <c r="G23" s="45"/>
      <c r="H23" s="47"/>
      <c r="I23" s="47"/>
      <c r="J23" s="47"/>
      <c r="K23" s="45"/>
    </row>
    <row r="24" spans="1:11" s="33" customFormat="1" ht="12" customHeight="1">
      <c r="A24" s="36"/>
      <c r="B24" s="32">
        <v>178</v>
      </c>
      <c r="D24" s="50" t="s">
        <v>28</v>
      </c>
      <c r="E24" s="45">
        <v>4.7</v>
      </c>
      <c r="F24" s="45">
        <f>IF(E24=0,"",SUM($E$9:E24))</f>
        <v>57.7</v>
      </c>
      <c r="G24" s="45">
        <f t="shared" si="2"/>
        <v>187.89999999999998</v>
      </c>
      <c r="H24" s="47">
        <f t="shared" si="1"/>
        <v>0.47338709677419355</v>
      </c>
      <c r="I24" s="47">
        <f t="shared" si="1"/>
        <v>0.4686868686868687</v>
      </c>
      <c r="J24" s="47">
        <f t="shared" si="1"/>
        <v>0.4645238095238095</v>
      </c>
      <c r="K24" s="45">
        <f>(B24-B22)/(E24*10)</f>
        <v>-0.3829787234042553</v>
      </c>
    </row>
    <row r="25" spans="1:11" s="33" customFormat="1" ht="12" customHeight="1">
      <c r="A25" s="36"/>
      <c r="B25" s="32">
        <v>156</v>
      </c>
      <c r="D25" s="50" t="s">
        <v>29</v>
      </c>
      <c r="E25" s="45">
        <v>4.9</v>
      </c>
      <c r="F25" s="45">
        <f>IF(E25=0,"",SUM($E$9:E25))</f>
        <v>62.6</v>
      </c>
      <c r="G25" s="45">
        <f t="shared" si="2"/>
        <v>183</v>
      </c>
      <c r="H25" s="47">
        <f t="shared" si="1"/>
        <v>0.4799731182795699</v>
      </c>
      <c r="I25" s="47">
        <f t="shared" si="1"/>
        <v>0.47487373737373734</v>
      </c>
      <c r="J25" s="47">
        <f t="shared" si="1"/>
        <v>0.4703571428571428</v>
      </c>
      <c r="K25" s="45">
        <f t="shared" si="3"/>
        <v>-0.4489795918367347</v>
      </c>
    </row>
    <row r="26" spans="1:11" s="43" customFormat="1" ht="12" customHeight="1">
      <c r="A26" s="40"/>
      <c r="B26" s="41">
        <v>157</v>
      </c>
      <c r="D26" s="51" t="s">
        <v>31</v>
      </c>
      <c r="E26" s="44">
        <v>4.2</v>
      </c>
      <c r="F26" s="44">
        <f>IF(E26=0,"",SUM($E$9:E26))</f>
        <v>66.8</v>
      </c>
      <c r="G26" s="44">
        <f t="shared" si="2"/>
        <v>178.8</v>
      </c>
      <c r="H26" s="46">
        <f t="shared" si="1"/>
        <v>0.48561827956989245</v>
      </c>
      <c r="I26" s="46">
        <f t="shared" si="1"/>
        <v>0.48017676767676765</v>
      </c>
      <c r="J26" s="46">
        <f t="shared" si="1"/>
        <v>0.4753571428571428</v>
      </c>
      <c r="K26" s="44">
        <f t="shared" si="3"/>
        <v>0.023809523809523808</v>
      </c>
    </row>
    <row r="27" spans="1:11" s="33" customFormat="1" ht="12" customHeight="1">
      <c r="A27" s="36"/>
      <c r="B27" s="32">
        <v>147</v>
      </c>
      <c r="D27" s="50" t="s">
        <v>32</v>
      </c>
      <c r="E27" s="45">
        <v>6.4</v>
      </c>
      <c r="F27" s="45">
        <f>IF(E27=0,"",SUM($E$9:E27))</f>
        <v>73.2</v>
      </c>
      <c r="G27" s="45">
        <f t="shared" si="2"/>
        <v>172.39999999999998</v>
      </c>
      <c r="H27" s="47">
        <f t="shared" si="1"/>
        <v>0.49422043010752686</v>
      </c>
      <c r="I27" s="47">
        <f t="shared" si="1"/>
        <v>0.4882575757575757</v>
      </c>
      <c r="J27" s="47">
        <f t="shared" si="1"/>
        <v>0.48297619047619045</v>
      </c>
      <c r="K27" s="45">
        <f t="shared" si="3"/>
        <v>-0.15625</v>
      </c>
    </row>
    <row r="28" spans="1:11" s="33" customFormat="1" ht="12" customHeight="1">
      <c r="A28" s="36"/>
      <c r="B28" s="32">
        <v>146</v>
      </c>
      <c r="D28" s="50" t="s">
        <v>33</v>
      </c>
      <c r="E28" s="45">
        <v>2.7</v>
      </c>
      <c r="F28" s="45">
        <f>IF(E28=0,"",SUM($E$9:E28))</f>
        <v>75.9</v>
      </c>
      <c r="G28" s="45">
        <f t="shared" si="2"/>
        <v>169.7</v>
      </c>
      <c r="H28" s="47">
        <f t="shared" si="1"/>
        <v>0.49784946236559136</v>
      </c>
      <c r="I28" s="47">
        <f t="shared" si="1"/>
        <v>0.49166666666666664</v>
      </c>
      <c r="J28" s="47">
        <f t="shared" si="1"/>
        <v>0.4861904761904762</v>
      </c>
      <c r="K28" s="45">
        <f t="shared" si="3"/>
        <v>-0.037037037037037035</v>
      </c>
    </row>
    <row r="29" spans="1:11" s="33" customFormat="1" ht="12" customHeight="1">
      <c r="A29" s="48"/>
      <c r="B29" s="32">
        <v>208</v>
      </c>
      <c r="D29" s="50" t="s">
        <v>34</v>
      </c>
      <c r="E29" s="45">
        <v>4</v>
      </c>
      <c r="F29" s="45">
        <f>IF(E29=0,"",SUM($E$9:E29))</f>
        <v>79.9</v>
      </c>
      <c r="G29" s="45">
        <f t="shared" si="2"/>
        <v>165.7</v>
      </c>
      <c r="H29" s="47">
        <f t="shared" si="1"/>
        <v>0.5032258064516129</v>
      </c>
      <c r="I29" s="47">
        <f t="shared" si="1"/>
        <v>0.49671717171717167</v>
      </c>
      <c r="J29" s="47">
        <f t="shared" si="1"/>
        <v>0.4909523809523809</v>
      </c>
      <c r="K29" s="45">
        <f t="shared" si="3"/>
        <v>1.55</v>
      </c>
    </row>
    <row r="30" spans="1:11" s="33" customFormat="1" ht="12" customHeight="1">
      <c r="A30" s="36"/>
      <c r="B30" s="32">
        <v>280</v>
      </c>
      <c r="D30" s="50" t="s">
        <v>35</v>
      </c>
      <c r="E30" s="45">
        <v>1.1</v>
      </c>
      <c r="F30" s="45">
        <f>IF(E30=0,"",SUM($E$9:E30))</f>
        <v>81</v>
      </c>
      <c r="G30" s="45">
        <f t="shared" si="2"/>
        <v>164.6</v>
      </c>
      <c r="H30" s="47">
        <f t="shared" si="1"/>
        <v>0.5047043010752688</v>
      </c>
      <c r="I30" s="47">
        <f t="shared" si="1"/>
        <v>0.49810606060606055</v>
      </c>
      <c r="J30" s="47">
        <f t="shared" si="1"/>
        <v>0.49226190476190473</v>
      </c>
      <c r="K30" s="45">
        <f t="shared" si="3"/>
        <v>6.545454545454546</v>
      </c>
    </row>
    <row r="31" spans="1:11" s="33" customFormat="1" ht="12" customHeight="1">
      <c r="A31" s="48"/>
      <c r="B31" s="32">
        <v>285</v>
      </c>
      <c r="D31" s="50" t="s">
        <v>36</v>
      </c>
      <c r="E31" s="45">
        <v>0.5</v>
      </c>
      <c r="F31" s="45">
        <f>IF(E31=0,"",SUM($E$9:E31))</f>
        <v>81.5</v>
      </c>
      <c r="G31" s="45">
        <f t="shared" si="2"/>
        <v>164.1</v>
      </c>
      <c r="H31" s="47">
        <f t="shared" si="1"/>
        <v>0.5053763440860215</v>
      </c>
      <c r="I31" s="47">
        <f t="shared" si="1"/>
        <v>0.4987373737373737</v>
      </c>
      <c r="J31" s="47">
        <f t="shared" si="1"/>
        <v>0.4928571428571428</v>
      </c>
      <c r="K31" s="45">
        <f t="shared" si="3"/>
        <v>1</v>
      </c>
    </row>
    <row r="32" spans="1:11" s="43" customFormat="1" ht="12" customHeight="1">
      <c r="A32" s="40"/>
      <c r="B32" s="41">
        <v>309</v>
      </c>
      <c r="D32" s="51" t="s">
        <v>37</v>
      </c>
      <c r="E32" s="44">
        <v>1.2</v>
      </c>
      <c r="F32" s="44">
        <f>IF(E32=0,"",SUM($E$9:E32))</f>
        <v>82.7</v>
      </c>
      <c r="G32" s="44">
        <f t="shared" si="0"/>
        <v>162.89999999999998</v>
      </c>
      <c r="H32" s="46">
        <f t="shared" si="1"/>
        <v>0.5069892473118279</v>
      </c>
      <c r="I32" s="46">
        <f t="shared" si="1"/>
        <v>0.5002525252525253</v>
      </c>
      <c r="J32" s="46">
        <f t="shared" si="1"/>
        <v>0.4942857142857143</v>
      </c>
      <c r="K32" s="44">
        <f aca="true" t="shared" si="4" ref="K32:K48">(B32-B31)/(E32*10)</f>
        <v>2</v>
      </c>
    </row>
    <row r="33" spans="1:11" s="33" customFormat="1" ht="12" customHeight="1">
      <c r="A33" s="48"/>
      <c r="B33" s="32">
        <v>216</v>
      </c>
      <c r="D33" s="50" t="s">
        <v>38</v>
      </c>
      <c r="E33" s="45">
        <v>3.5</v>
      </c>
      <c r="F33" s="45">
        <f>IF(E33=0,"",SUM($E$9:E33))</f>
        <v>86.2</v>
      </c>
      <c r="G33" s="45">
        <f t="shared" si="0"/>
        <v>159.39999999999998</v>
      </c>
      <c r="H33" s="47">
        <f t="shared" si="1"/>
        <v>0.5116935483870968</v>
      </c>
      <c r="I33" s="47">
        <f t="shared" si="1"/>
        <v>0.5046717171717172</v>
      </c>
      <c r="J33" s="47">
        <f t="shared" si="1"/>
        <v>0.4984523809523809</v>
      </c>
      <c r="K33" s="45">
        <f t="shared" si="4"/>
        <v>-2.657142857142857</v>
      </c>
    </row>
    <row r="34" spans="1:11" s="33" customFormat="1" ht="12" customHeight="1">
      <c r="A34" s="36"/>
      <c r="B34" s="32">
        <v>166</v>
      </c>
      <c r="C34" s="37"/>
      <c r="D34" s="32" t="s">
        <v>39</v>
      </c>
      <c r="E34" s="45">
        <v>2.2</v>
      </c>
      <c r="F34" s="45">
        <f>IF(E34=0,"",SUM($E$9:E34))</f>
        <v>88.4</v>
      </c>
      <c r="G34" s="45">
        <f t="shared" si="0"/>
        <v>157.2</v>
      </c>
      <c r="H34" s="47">
        <f t="shared" si="1"/>
        <v>0.5146505376344086</v>
      </c>
      <c r="I34" s="47">
        <f t="shared" si="1"/>
        <v>0.507449494949495</v>
      </c>
      <c r="J34" s="47">
        <f t="shared" si="1"/>
        <v>0.5010714285714286</v>
      </c>
      <c r="K34" s="45">
        <f t="shared" si="4"/>
        <v>-2.272727272727273</v>
      </c>
    </row>
    <row r="35" spans="1:11" s="33" customFormat="1" ht="12" customHeight="1">
      <c r="A35" s="36"/>
      <c r="B35" s="32">
        <v>149</v>
      </c>
      <c r="C35" s="37"/>
      <c r="D35" s="32" t="s">
        <v>40</v>
      </c>
      <c r="E35" s="45">
        <v>0.8</v>
      </c>
      <c r="F35" s="45">
        <f>IF(E35=0,"",SUM($E$9:E35))</f>
        <v>89.2</v>
      </c>
      <c r="G35" s="45">
        <f t="shared" si="0"/>
        <v>156.39999999999998</v>
      </c>
      <c r="H35" s="47">
        <f t="shared" si="1"/>
        <v>0.5157258064516129</v>
      </c>
      <c r="I35" s="47">
        <f t="shared" si="1"/>
        <v>0.5084595959595959</v>
      </c>
      <c r="J35" s="47">
        <f t="shared" si="1"/>
        <v>0.5020238095238095</v>
      </c>
      <c r="K35" s="45">
        <f t="shared" si="4"/>
        <v>-2.125</v>
      </c>
    </row>
    <row r="36" spans="1:11" s="33" customFormat="1" ht="12" customHeight="1">
      <c r="A36" s="36"/>
      <c r="B36" s="32">
        <v>158</v>
      </c>
      <c r="D36" s="50" t="s">
        <v>41</v>
      </c>
      <c r="E36" s="45">
        <v>0.4</v>
      </c>
      <c r="F36" s="45">
        <f>IF(E36=0,"",SUM($E$9:E36))</f>
        <v>89.60000000000001</v>
      </c>
      <c r="G36" s="45">
        <f t="shared" si="0"/>
        <v>156</v>
      </c>
      <c r="H36" s="47">
        <f t="shared" si="1"/>
        <v>0.516263440860215</v>
      </c>
      <c r="I36" s="47">
        <f t="shared" si="1"/>
        <v>0.5089646464646465</v>
      </c>
      <c r="J36" s="47">
        <f t="shared" si="1"/>
        <v>0.5025</v>
      </c>
      <c r="K36" s="45">
        <f t="shared" si="4"/>
        <v>2.25</v>
      </c>
    </row>
    <row r="37" spans="1:11" s="33" customFormat="1" ht="12" customHeight="1">
      <c r="A37" s="48"/>
      <c r="B37" s="32">
        <v>180</v>
      </c>
      <c r="C37" s="32"/>
      <c r="D37" s="32" t="s">
        <v>42</v>
      </c>
      <c r="E37" s="45">
        <v>2.6</v>
      </c>
      <c r="F37" s="45">
        <f>IF(E37=0,"",SUM($E$9:E37))</f>
        <v>92.2</v>
      </c>
      <c r="G37" s="45">
        <f t="shared" si="0"/>
        <v>153.39999999999998</v>
      </c>
      <c r="H37" s="47">
        <f t="shared" si="1"/>
        <v>0.519758064516129</v>
      </c>
      <c r="I37" s="47">
        <f t="shared" si="1"/>
        <v>0.5122474747474748</v>
      </c>
      <c r="J37" s="47">
        <f t="shared" si="1"/>
        <v>0.5055952380952381</v>
      </c>
      <c r="K37" s="45">
        <f t="shared" si="4"/>
        <v>0.8461538461538461</v>
      </c>
    </row>
    <row r="38" spans="1:11" s="33" customFormat="1" ht="12" customHeight="1">
      <c r="A38" s="36"/>
      <c r="B38" s="32">
        <v>325</v>
      </c>
      <c r="C38" s="32"/>
      <c r="D38" s="32" t="s">
        <v>43</v>
      </c>
      <c r="E38" s="45">
        <v>3.8</v>
      </c>
      <c r="F38" s="45">
        <f>IF(E38=0,"",SUM($E$9:E38))</f>
        <v>96</v>
      </c>
      <c r="G38" s="45">
        <f t="shared" si="0"/>
        <v>149.6</v>
      </c>
      <c r="H38" s="47">
        <f t="shared" si="1"/>
        <v>0.5248655913978495</v>
      </c>
      <c r="I38" s="47">
        <f t="shared" si="1"/>
        <v>0.5170454545454545</v>
      </c>
      <c r="J38" s="47">
        <f t="shared" si="1"/>
        <v>0.5101190476190476</v>
      </c>
      <c r="K38" s="45">
        <f t="shared" si="4"/>
        <v>3.8157894736842106</v>
      </c>
    </row>
    <row r="39" spans="2:11" s="33" customFormat="1" ht="12" customHeight="1">
      <c r="B39" s="32">
        <v>325</v>
      </c>
      <c r="C39" s="32"/>
      <c r="D39" s="32" t="s">
        <v>44</v>
      </c>
      <c r="E39" s="45">
        <v>2.6</v>
      </c>
      <c r="F39" s="45">
        <f>IF(E39=0,"",SUM($E$9:E39))</f>
        <v>98.6</v>
      </c>
      <c r="G39" s="45">
        <f t="shared" si="0"/>
        <v>147</v>
      </c>
      <c r="H39" s="47">
        <f t="shared" si="1"/>
        <v>0.5283602150537634</v>
      </c>
      <c r="I39" s="47">
        <f t="shared" si="1"/>
        <v>0.5203282828282828</v>
      </c>
      <c r="J39" s="47">
        <f t="shared" si="1"/>
        <v>0.5132142857142857</v>
      </c>
      <c r="K39" s="45">
        <f t="shared" si="4"/>
        <v>0</v>
      </c>
    </row>
    <row r="40" spans="1:11" s="33" customFormat="1" ht="12" customHeight="1">
      <c r="A40" s="36"/>
      <c r="B40" s="32">
        <v>358</v>
      </c>
      <c r="C40" s="37"/>
      <c r="D40" s="32" t="s">
        <v>45</v>
      </c>
      <c r="E40" s="45">
        <v>1.8</v>
      </c>
      <c r="F40" s="45">
        <f>IF(E40=0,"",SUM($E$9:E40))</f>
        <v>100.39999999999999</v>
      </c>
      <c r="G40" s="45">
        <f t="shared" si="0"/>
        <v>145.2</v>
      </c>
      <c r="H40" s="47">
        <f t="shared" si="1"/>
        <v>0.5307795698924731</v>
      </c>
      <c r="I40" s="47">
        <f t="shared" si="1"/>
        <v>0.5226010101010101</v>
      </c>
      <c r="J40" s="47">
        <f t="shared" si="1"/>
        <v>0.5153571428571428</v>
      </c>
      <c r="K40" s="45">
        <f t="shared" si="4"/>
        <v>1.8333333333333333</v>
      </c>
    </row>
    <row r="41" spans="1:11" s="33" customFormat="1" ht="12" customHeight="1">
      <c r="A41" s="48"/>
      <c r="B41" s="32">
        <v>357</v>
      </c>
      <c r="C41" s="37"/>
      <c r="D41" s="50" t="s">
        <v>46</v>
      </c>
      <c r="E41" s="45">
        <v>1.3</v>
      </c>
      <c r="F41" s="45">
        <f>IF(E41=0,"",SUM($E$9:E41))</f>
        <v>101.69999999999999</v>
      </c>
      <c r="G41" s="45">
        <f t="shared" si="0"/>
        <v>143.9</v>
      </c>
      <c r="H41" s="47">
        <f t="shared" si="1"/>
        <v>0.5325268817204301</v>
      </c>
      <c r="I41" s="47">
        <f t="shared" si="1"/>
        <v>0.5242424242424242</v>
      </c>
      <c r="J41" s="47">
        <f t="shared" si="1"/>
        <v>0.5169047619047619</v>
      </c>
      <c r="K41" s="45">
        <f t="shared" si="4"/>
        <v>-0.07692307692307693</v>
      </c>
    </row>
    <row r="42" spans="1:11" s="33" customFormat="1" ht="12" customHeight="1">
      <c r="A42" s="48"/>
      <c r="B42" s="32">
        <v>403</v>
      </c>
      <c r="C42" s="37"/>
      <c r="D42" s="57" t="s">
        <v>47</v>
      </c>
      <c r="E42" s="45">
        <v>2.2</v>
      </c>
      <c r="F42" s="45">
        <f>IF(E42=0,"",SUM($E$9:E42))</f>
        <v>103.89999999999999</v>
      </c>
      <c r="G42" s="45">
        <f>IF(F42=0,"",$G$8-F42)</f>
        <v>141.7</v>
      </c>
      <c r="H42" s="47">
        <f t="shared" si="1"/>
        <v>0.5354838709677419</v>
      </c>
      <c r="I42" s="47">
        <f t="shared" si="1"/>
        <v>0.5270202020202019</v>
      </c>
      <c r="J42" s="47">
        <f t="shared" si="1"/>
        <v>0.5195238095238095</v>
      </c>
      <c r="K42" s="45">
        <f t="shared" si="4"/>
        <v>2.090909090909091</v>
      </c>
    </row>
    <row r="43" spans="1:11" s="43" customFormat="1" ht="12" customHeight="1">
      <c r="A43" s="40"/>
      <c r="B43" s="41">
        <v>720</v>
      </c>
      <c r="C43" s="42"/>
      <c r="D43" s="41" t="s">
        <v>48</v>
      </c>
      <c r="E43" s="44">
        <v>4.4</v>
      </c>
      <c r="F43" s="44">
        <f>IF(E43=0,"",SUM($E$9:E43))</f>
        <v>108.3</v>
      </c>
      <c r="G43" s="44">
        <f>IF(F43=0,"",$G$8-F43)</f>
        <v>137.3</v>
      </c>
      <c r="H43" s="46">
        <f t="shared" si="1"/>
        <v>0.5413978494623656</v>
      </c>
      <c r="I43" s="46">
        <f t="shared" si="1"/>
        <v>0.5325757575757576</v>
      </c>
      <c r="J43" s="46">
        <f t="shared" si="1"/>
        <v>0.5247619047619048</v>
      </c>
      <c r="K43" s="44">
        <f t="shared" si="4"/>
        <v>7.204545454545454</v>
      </c>
    </row>
    <row r="44" spans="1:11" s="33" customFormat="1" ht="12" customHeight="1">
      <c r="A44" s="36"/>
      <c r="B44" s="32">
        <v>560</v>
      </c>
      <c r="C44" s="37"/>
      <c r="D44" s="48" t="s">
        <v>50</v>
      </c>
      <c r="E44" s="45">
        <v>4.1</v>
      </c>
      <c r="F44" s="45">
        <f>IF(E44=0,"",SUM($E$9:E44))</f>
        <v>112.39999999999999</v>
      </c>
      <c r="G44" s="45">
        <f>IF(F44=0,"",$G$8-F44)</f>
        <v>133.2</v>
      </c>
      <c r="H44" s="47">
        <f t="shared" si="1"/>
        <v>0.5469086021505376</v>
      </c>
      <c r="I44" s="47">
        <f t="shared" si="1"/>
        <v>0.5377525252525253</v>
      </c>
      <c r="J44" s="47">
        <f t="shared" si="1"/>
        <v>0.5296428571428571</v>
      </c>
      <c r="K44" s="45">
        <f t="shared" si="4"/>
        <v>-3.902439024390244</v>
      </c>
    </row>
    <row r="45" spans="1:11" s="33" customFormat="1" ht="12" customHeight="1">
      <c r="A45" s="36"/>
      <c r="B45" s="32">
        <v>500</v>
      </c>
      <c r="C45" s="37"/>
      <c r="D45" s="32" t="s">
        <v>51</v>
      </c>
      <c r="E45" s="45">
        <v>4.7</v>
      </c>
      <c r="F45" s="45">
        <f>IF(E45=0,"",SUM($E$9:E45))</f>
        <v>117.1</v>
      </c>
      <c r="G45" s="45">
        <f>IF(F45=0,"",$G$8-F45)</f>
        <v>128.5</v>
      </c>
      <c r="H45" s="47">
        <f t="shared" si="1"/>
        <v>0.5532258064516129</v>
      </c>
      <c r="I45" s="47">
        <f t="shared" si="1"/>
        <v>0.5436868686868687</v>
      </c>
      <c r="J45" s="47">
        <f t="shared" si="1"/>
        <v>0.5352380952380953</v>
      </c>
      <c r="K45" s="45">
        <f t="shared" si="4"/>
        <v>-1.2765957446808511</v>
      </c>
    </row>
    <row r="46" spans="1:11" s="33" customFormat="1" ht="12" customHeight="1">
      <c r="A46" s="36"/>
      <c r="B46" s="32">
        <v>754</v>
      </c>
      <c r="C46" s="37"/>
      <c r="D46" s="32" t="s">
        <v>52</v>
      </c>
      <c r="E46" s="45">
        <v>5.6</v>
      </c>
      <c r="F46" s="45">
        <f>IF(E46=0,"",SUM($E$9:E46))</f>
        <v>122.69999999999999</v>
      </c>
      <c r="G46" s="45">
        <f t="shared" si="0"/>
        <v>122.9</v>
      </c>
      <c r="H46" s="47">
        <f t="shared" si="1"/>
        <v>0.5607526881720429</v>
      </c>
      <c r="I46" s="47">
        <f t="shared" si="1"/>
        <v>0.5507575757575758</v>
      </c>
      <c r="J46" s="47">
        <f t="shared" si="1"/>
        <v>0.5419047619047619</v>
      </c>
      <c r="K46" s="45">
        <f t="shared" si="4"/>
        <v>4.535714285714286</v>
      </c>
    </row>
    <row r="47" spans="1:11" s="33" customFormat="1" ht="12" customHeight="1">
      <c r="A47" s="36"/>
      <c r="B47" s="32">
        <v>777</v>
      </c>
      <c r="C47" s="37"/>
      <c r="D47" s="48" t="s">
        <v>53</v>
      </c>
      <c r="E47" s="45">
        <v>0.5</v>
      </c>
      <c r="F47" s="45">
        <f>IF(E47=0,"",SUM($E$9:E47))</f>
        <v>123.19999999999999</v>
      </c>
      <c r="G47" s="45">
        <f t="shared" si="0"/>
        <v>122.4</v>
      </c>
      <c r="H47" s="47">
        <f t="shared" si="1"/>
        <v>0.5614247311827957</v>
      </c>
      <c r="I47" s="47">
        <f t="shared" si="1"/>
        <v>0.5513888888888888</v>
      </c>
      <c r="J47" s="47">
        <f t="shared" si="1"/>
        <v>0.5425</v>
      </c>
      <c r="K47" s="45">
        <f t="shared" si="4"/>
        <v>4.6</v>
      </c>
    </row>
    <row r="48" spans="1:11" s="43" customFormat="1" ht="12" customHeight="1">
      <c r="A48" s="40"/>
      <c r="B48" s="41">
        <v>805</v>
      </c>
      <c r="C48" s="55"/>
      <c r="D48" s="41" t="s">
        <v>62</v>
      </c>
      <c r="E48" s="44">
        <v>1</v>
      </c>
      <c r="F48" s="44">
        <f>IF(E48=0,"",SUM($E$9:E48))</f>
        <v>124.19999999999999</v>
      </c>
      <c r="G48" s="44">
        <f t="shared" si="0"/>
        <v>121.4</v>
      </c>
      <c r="H48" s="46">
        <f t="shared" si="1"/>
        <v>0.562768817204301</v>
      </c>
      <c r="I48" s="46">
        <f t="shared" si="1"/>
        <v>0.5526515151515151</v>
      </c>
      <c r="J48" s="46">
        <f t="shared" si="1"/>
        <v>0.5436904761904762</v>
      </c>
      <c r="K48" s="44">
        <f t="shared" si="4"/>
        <v>2.8</v>
      </c>
    </row>
    <row r="49" spans="1:11" s="33" customFormat="1" ht="12" customHeight="1">
      <c r="A49" s="58"/>
      <c r="B49" s="32"/>
      <c r="C49" s="54"/>
      <c r="D49" s="56" t="s">
        <v>55</v>
      </c>
      <c r="E49" s="45"/>
      <c r="F49" s="45"/>
      <c r="G49" s="45"/>
      <c r="H49" s="47"/>
      <c r="I49" s="47"/>
      <c r="J49" s="47"/>
      <c r="K49" s="45"/>
    </row>
    <row r="50" spans="2:11" s="34" customFormat="1" ht="12.75">
      <c r="B50" s="41">
        <v>899</v>
      </c>
      <c r="C50" s="55"/>
      <c r="D50" s="41" t="s">
        <v>54</v>
      </c>
      <c r="E50" s="44">
        <v>4.5</v>
      </c>
      <c r="F50" s="44">
        <f>IF(E50=0,"",SUM($E$9:E50))</f>
        <v>128.7</v>
      </c>
      <c r="G50" s="44">
        <f t="shared" si="0"/>
        <v>116.9</v>
      </c>
      <c r="H50" s="46">
        <f aca="true" t="shared" si="5" ref="H50:J67">IF($E50=0,"",+$F50*3600/H$6/86400+$H$8)</f>
        <v>0.5688172043010753</v>
      </c>
      <c r="I50" s="46">
        <f t="shared" si="5"/>
        <v>0.5583333333333333</v>
      </c>
      <c r="J50" s="46">
        <f t="shared" si="5"/>
        <v>0.549047619047619</v>
      </c>
      <c r="K50" s="44">
        <f>(B50-B48)/(E50*10)</f>
        <v>2.088888888888889</v>
      </c>
    </row>
    <row r="51" spans="2:11" s="39" customFormat="1" ht="12.75">
      <c r="B51" s="32">
        <v>852</v>
      </c>
      <c r="C51" s="54"/>
      <c r="D51" s="32" t="s">
        <v>56</v>
      </c>
      <c r="E51" s="45">
        <v>1.2</v>
      </c>
      <c r="F51" s="45">
        <f>IF(E51=0,"",SUM($E$9:E51))</f>
        <v>129.89999999999998</v>
      </c>
      <c r="G51" s="45">
        <f t="shared" si="0"/>
        <v>115.70000000000002</v>
      </c>
      <c r="H51" s="47">
        <f t="shared" si="5"/>
        <v>0.5704301075268817</v>
      </c>
      <c r="I51" s="47">
        <f t="shared" si="5"/>
        <v>0.5598484848484848</v>
      </c>
      <c r="J51" s="47">
        <f t="shared" si="5"/>
        <v>0.5504761904761905</v>
      </c>
      <c r="K51" s="45">
        <f aca="true" t="shared" si="6" ref="K51:K57">(B51-B50)/(E51*10)</f>
        <v>-3.9166666666666665</v>
      </c>
    </row>
    <row r="52" spans="2:11" s="39" customFormat="1" ht="12.75">
      <c r="B52" s="48">
        <v>465</v>
      </c>
      <c r="C52" s="37"/>
      <c r="D52" s="48" t="s">
        <v>57</v>
      </c>
      <c r="E52" s="45">
        <v>6.4</v>
      </c>
      <c r="F52" s="45">
        <f>IF(E52=0,"",SUM($E$9:E52))</f>
        <v>136.29999999999998</v>
      </c>
      <c r="G52" s="45">
        <f t="shared" si="0"/>
        <v>109.30000000000001</v>
      </c>
      <c r="H52" s="47">
        <f t="shared" si="5"/>
        <v>0.5790322580645161</v>
      </c>
      <c r="I52" s="47">
        <f t="shared" si="5"/>
        <v>0.567929292929293</v>
      </c>
      <c r="J52" s="47">
        <f t="shared" si="5"/>
        <v>0.5580952380952381</v>
      </c>
      <c r="K52" s="45">
        <f t="shared" si="6"/>
        <v>-6.046875</v>
      </c>
    </row>
    <row r="53" spans="2:11" s="39" customFormat="1" ht="12.75">
      <c r="B53" s="48">
        <v>157</v>
      </c>
      <c r="D53" s="48" t="s">
        <v>58</v>
      </c>
      <c r="E53" s="45">
        <v>4.9</v>
      </c>
      <c r="F53" s="45">
        <f>IF(E53=0,"",SUM($E$9:E53))</f>
        <v>141.2</v>
      </c>
      <c r="G53" s="45">
        <f t="shared" si="0"/>
        <v>104.4</v>
      </c>
      <c r="H53" s="47">
        <f t="shared" si="5"/>
        <v>0.5856182795698924</v>
      </c>
      <c r="I53" s="47">
        <f t="shared" si="5"/>
        <v>0.5741161616161616</v>
      </c>
      <c r="J53" s="47">
        <f t="shared" si="5"/>
        <v>0.5639285714285713</v>
      </c>
      <c r="K53" s="45">
        <f t="shared" si="6"/>
        <v>-6.285714285714286</v>
      </c>
    </row>
    <row r="54" spans="2:11" s="39" customFormat="1" ht="12.75">
      <c r="B54" s="48">
        <v>203</v>
      </c>
      <c r="C54" s="37"/>
      <c r="D54" s="32" t="s">
        <v>59</v>
      </c>
      <c r="E54" s="45">
        <v>1.6</v>
      </c>
      <c r="F54" s="45">
        <f>IF(E54=0,"",SUM($E$9:E54))</f>
        <v>142.79999999999998</v>
      </c>
      <c r="G54" s="45">
        <f t="shared" si="0"/>
        <v>102.80000000000001</v>
      </c>
      <c r="H54" s="47">
        <f t="shared" si="5"/>
        <v>0.587768817204301</v>
      </c>
      <c r="I54" s="47">
        <f t="shared" si="5"/>
        <v>0.5761363636363636</v>
      </c>
      <c r="J54" s="47">
        <f t="shared" si="5"/>
        <v>0.5658333333333333</v>
      </c>
      <c r="K54" s="45">
        <f t="shared" si="6"/>
        <v>2.875</v>
      </c>
    </row>
    <row r="55" spans="2:11" s="39" customFormat="1" ht="12.75">
      <c r="B55" s="32">
        <v>410</v>
      </c>
      <c r="D55" s="32" t="s">
        <v>60</v>
      </c>
      <c r="E55" s="45">
        <v>3.5</v>
      </c>
      <c r="F55" s="45">
        <f>IF(E55=0,"",SUM($E$9:E55))</f>
        <v>146.29999999999998</v>
      </c>
      <c r="G55" s="45">
        <f t="shared" si="0"/>
        <v>99.30000000000001</v>
      </c>
      <c r="H55" s="47">
        <f t="shared" si="5"/>
        <v>0.5924731182795698</v>
      </c>
      <c r="I55" s="47">
        <f t="shared" si="5"/>
        <v>0.5805555555555555</v>
      </c>
      <c r="J55" s="47">
        <f t="shared" si="5"/>
        <v>0.57</v>
      </c>
      <c r="K55" s="45">
        <f t="shared" si="6"/>
        <v>5.914285714285715</v>
      </c>
    </row>
    <row r="56" spans="2:11" s="39" customFormat="1" ht="12.75">
      <c r="B56" s="32">
        <v>592</v>
      </c>
      <c r="C56" s="54"/>
      <c r="D56" s="32" t="s">
        <v>61</v>
      </c>
      <c r="E56" s="45">
        <v>1.8</v>
      </c>
      <c r="F56" s="45">
        <f>IF(E56=0,"",SUM($E$9:E56))</f>
        <v>148.1</v>
      </c>
      <c r="G56" s="45">
        <f t="shared" si="0"/>
        <v>97.5</v>
      </c>
      <c r="H56" s="47">
        <f t="shared" si="5"/>
        <v>0.5948924731182795</v>
      </c>
      <c r="I56" s="47">
        <f t="shared" si="5"/>
        <v>0.5828282828282828</v>
      </c>
      <c r="J56" s="47">
        <f t="shared" si="5"/>
        <v>0.5721428571428571</v>
      </c>
      <c r="K56" s="45">
        <f t="shared" si="6"/>
        <v>10.11111111111111</v>
      </c>
    </row>
    <row r="57" spans="2:11" s="34" customFormat="1" ht="12.75">
      <c r="B57" s="41">
        <v>766</v>
      </c>
      <c r="C57" s="42"/>
      <c r="D57" s="49" t="s">
        <v>63</v>
      </c>
      <c r="E57" s="44">
        <v>2.2</v>
      </c>
      <c r="F57" s="44">
        <f>IF(E57=0,"",SUM($E$9:E57))</f>
        <v>150.29999999999998</v>
      </c>
      <c r="G57" s="44">
        <f t="shared" si="0"/>
        <v>95.30000000000001</v>
      </c>
      <c r="H57" s="46">
        <f t="shared" si="5"/>
        <v>0.5978494623655913</v>
      </c>
      <c r="I57" s="46">
        <f t="shared" si="5"/>
        <v>0.5856060606060606</v>
      </c>
      <c r="J57" s="46">
        <f t="shared" si="5"/>
        <v>0.5747619047619047</v>
      </c>
      <c r="K57" s="44">
        <f t="shared" si="6"/>
        <v>7.909090909090909</v>
      </c>
    </row>
    <row r="58" spans="2:11" s="34" customFormat="1" ht="12.75">
      <c r="B58" s="41"/>
      <c r="C58" s="42"/>
      <c r="D58" s="56" t="s">
        <v>30</v>
      </c>
      <c r="E58" s="44"/>
      <c r="F58" s="44"/>
      <c r="G58" s="44"/>
      <c r="H58" s="46"/>
      <c r="I58" s="46"/>
      <c r="J58" s="46"/>
      <c r="K58" s="44"/>
    </row>
    <row r="59" spans="2:11" s="39" customFormat="1" ht="12.75">
      <c r="B59" s="32">
        <v>476</v>
      </c>
      <c r="C59" s="37"/>
      <c r="D59" s="32" t="s">
        <v>64</v>
      </c>
      <c r="E59" s="45">
        <v>5</v>
      </c>
      <c r="F59" s="45">
        <f>IF(E59=0,"",SUM($E$9:E59))</f>
        <v>155.29999999999998</v>
      </c>
      <c r="G59" s="45">
        <f t="shared" si="0"/>
        <v>90.30000000000001</v>
      </c>
      <c r="H59" s="47">
        <f t="shared" si="5"/>
        <v>0.6045698924731182</v>
      </c>
      <c r="I59" s="47">
        <f t="shared" si="5"/>
        <v>0.5919191919191918</v>
      </c>
      <c r="J59" s="47">
        <f t="shared" si="5"/>
        <v>0.5807142857142856</v>
      </c>
      <c r="K59" s="45">
        <f>(B59-B57)/(E59*10)</f>
        <v>-5.8</v>
      </c>
    </row>
    <row r="60" spans="2:11" s="39" customFormat="1" ht="12.75">
      <c r="B60" s="48">
        <v>341</v>
      </c>
      <c r="D60" s="32" t="s">
        <v>65</v>
      </c>
      <c r="E60" s="45">
        <v>5.5</v>
      </c>
      <c r="F60" s="45">
        <f>IF(E60=0,"",SUM($E$9:E60))</f>
        <v>160.79999999999998</v>
      </c>
      <c r="G60" s="45">
        <f t="shared" si="0"/>
        <v>84.80000000000001</v>
      </c>
      <c r="H60" s="47">
        <f t="shared" si="5"/>
        <v>0.6119623655913977</v>
      </c>
      <c r="I60" s="47">
        <f t="shared" si="5"/>
        <v>0.5988636363636363</v>
      </c>
      <c r="J60" s="47">
        <f t="shared" si="5"/>
        <v>0.5872619047619048</v>
      </c>
      <c r="K60" s="45">
        <f>(B60-B59)/(E60*10)</f>
        <v>-2.4545454545454546</v>
      </c>
    </row>
    <row r="61" spans="2:11" s="39" customFormat="1" ht="12.75">
      <c r="B61" s="48">
        <v>328</v>
      </c>
      <c r="D61" s="32" t="s">
        <v>66</v>
      </c>
      <c r="E61" s="45">
        <v>0.5</v>
      </c>
      <c r="F61" s="45">
        <f>IF(E61=0,"",SUM($E$9:E61))</f>
        <v>161.29999999999998</v>
      </c>
      <c r="G61" s="45">
        <f t="shared" si="0"/>
        <v>84.30000000000001</v>
      </c>
      <c r="H61" s="47">
        <f t="shared" si="5"/>
        <v>0.6126344086021505</v>
      </c>
      <c r="I61" s="47">
        <f t="shared" si="5"/>
        <v>0.5994949494949494</v>
      </c>
      <c r="J61" s="47">
        <f t="shared" si="5"/>
        <v>0.5878571428571429</v>
      </c>
      <c r="K61" s="45">
        <f>(B61-B60)/(E61*10)</f>
        <v>-2.6</v>
      </c>
    </row>
    <row r="62" spans="1:11" s="34" customFormat="1" ht="12.75">
      <c r="A62" s="40"/>
      <c r="B62" s="41">
        <v>585</v>
      </c>
      <c r="C62" s="59"/>
      <c r="D62" s="51" t="s">
        <v>67</v>
      </c>
      <c r="E62" s="44">
        <v>6.5</v>
      </c>
      <c r="F62" s="44">
        <f>IF(E62=0,"",SUM($E$9:E62))</f>
        <v>167.79999999999998</v>
      </c>
      <c r="G62" s="44">
        <f t="shared" si="0"/>
        <v>77.80000000000001</v>
      </c>
      <c r="H62" s="46">
        <f t="shared" si="5"/>
        <v>0.6213709677419355</v>
      </c>
      <c r="I62" s="46">
        <f t="shared" si="5"/>
        <v>0.6077020202020201</v>
      </c>
      <c r="J62" s="46">
        <f t="shared" si="5"/>
        <v>0.5955952380952381</v>
      </c>
      <c r="K62" s="44">
        <f>(B62-B61)/(E62*10)</f>
        <v>3.953846153846154</v>
      </c>
    </row>
    <row r="63" spans="1:11" s="34" customFormat="1" ht="12.75">
      <c r="A63" s="60"/>
      <c r="B63" s="41"/>
      <c r="C63" s="59"/>
      <c r="D63" s="56" t="s">
        <v>55</v>
      </c>
      <c r="E63" s="44"/>
      <c r="F63" s="44"/>
      <c r="G63" s="44"/>
      <c r="H63" s="46"/>
      <c r="I63" s="46"/>
      <c r="J63" s="46"/>
      <c r="K63" s="44"/>
    </row>
    <row r="64" spans="2:11" s="39" customFormat="1" ht="12.75">
      <c r="B64" s="32">
        <v>353</v>
      </c>
      <c r="C64" s="53"/>
      <c r="D64" s="32" t="s">
        <v>68</v>
      </c>
      <c r="E64" s="45">
        <v>5.1</v>
      </c>
      <c r="F64" s="45">
        <f>IF(E64=0,"",SUM($E$9:E64))</f>
        <v>172.89999999999998</v>
      </c>
      <c r="G64" s="45">
        <f t="shared" si="0"/>
        <v>72.70000000000002</v>
      </c>
      <c r="H64" s="47">
        <f t="shared" si="5"/>
        <v>0.6282258064516129</v>
      </c>
      <c r="I64" s="47">
        <f t="shared" si="5"/>
        <v>0.6141414141414141</v>
      </c>
      <c r="J64" s="47">
        <f t="shared" si="5"/>
        <v>0.6016666666666666</v>
      </c>
      <c r="K64" s="45">
        <f>(B64-B62)/(E64*10)</f>
        <v>-4.549019607843137</v>
      </c>
    </row>
    <row r="65" spans="2:11" s="39" customFormat="1" ht="12.75">
      <c r="B65" s="32">
        <v>363</v>
      </c>
      <c r="C65" s="54"/>
      <c r="D65" s="32" t="s">
        <v>69</v>
      </c>
      <c r="E65" s="45">
        <v>2.3</v>
      </c>
      <c r="F65" s="45">
        <f>IF(E65=0,"",SUM($E$9:E65))</f>
        <v>175.2</v>
      </c>
      <c r="G65" s="45">
        <f t="shared" si="0"/>
        <v>70.4</v>
      </c>
      <c r="H65" s="47">
        <f t="shared" si="5"/>
        <v>0.6313172043010753</v>
      </c>
      <c r="I65" s="47">
        <f t="shared" si="5"/>
        <v>0.6170454545454545</v>
      </c>
      <c r="J65" s="47">
        <f t="shared" si="5"/>
        <v>0.6044047619047619</v>
      </c>
      <c r="K65" s="45">
        <f>(B65-B64)/(E65*10)</f>
        <v>0.43478260869565216</v>
      </c>
    </row>
    <row r="66" spans="2:11" s="34" customFormat="1" ht="12.75">
      <c r="B66" s="41">
        <v>463</v>
      </c>
      <c r="C66" s="42"/>
      <c r="D66" s="49" t="s">
        <v>70</v>
      </c>
      <c r="E66" s="44">
        <v>2.3</v>
      </c>
      <c r="F66" s="44">
        <f>IF(E66=0,"",SUM($E$9:E66))</f>
        <v>177.5</v>
      </c>
      <c r="G66" s="44">
        <f aca="true" t="shared" si="7" ref="G66:G76">IF(F66=0,"",$G$8-F66)</f>
        <v>68.1</v>
      </c>
      <c r="H66" s="46">
        <f t="shared" si="5"/>
        <v>0.6344086021505376</v>
      </c>
      <c r="I66" s="46">
        <f t="shared" si="5"/>
        <v>0.6199494949494949</v>
      </c>
      <c r="J66" s="46">
        <f t="shared" si="5"/>
        <v>0.6071428571428572</v>
      </c>
      <c r="K66" s="44">
        <f aca="true" t="shared" si="8" ref="K66:K74">(B66-B65)/(E66*10)</f>
        <v>4.3478260869565215</v>
      </c>
    </row>
    <row r="67" spans="2:11" s="39" customFormat="1" ht="12.75">
      <c r="B67" s="32">
        <v>358</v>
      </c>
      <c r="C67" s="37"/>
      <c r="D67" s="32" t="s">
        <v>71</v>
      </c>
      <c r="E67" s="45">
        <v>2.2</v>
      </c>
      <c r="F67" s="45">
        <f>IF(E67=0,"",SUM($E$9:E67))</f>
        <v>179.7</v>
      </c>
      <c r="G67" s="45">
        <f t="shared" si="7"/>
        <v>65.9</v>
      </c>
      <c r="H67" s="47">
        <f t="shared" si="5"/>
        <v>0.6373655913978494</v>
      </c>
      <c r="I67" s="47">
        <f t="shared" si="5"/>
        <v>0.6227272727272727</v>
      </c>
      <c r="J67" s="47">
        <f t="shared" si="5"/>
        <v>0.6097619047619047</v>
      </c>
      <c r="K67" s="45">
        <f t="shared" si="8"/>
        <v>-4.7727272727272725</v>
      </c>
    </row>
    <row r="68" spans="2:11" s="39" customFormat="1" ht="12.75">
      <c r="B68" s="48">
        <v>145</v>
      </c>
      <c r="D68" s="32" t="s">
        <v>72</v>
      </c>
      <c r="E68" s="45">
        <v>5.7</v>
      </c>
      <c r="F68" s="45">
        <f>IF(E68=0,"",SUM($E$9:E68))</f>
        <v>185.39999999999998</v>
      </c>
      <c r="G68" s="45">
        <f t="shared" si="7"/>
        <v>60.20000000000002</v>
      </c>
      <c r="H68" s="47">
        <f aca="true" t="shared" si="9" ref="H68:J88">IF($E68=0,"",+$F68*3600/H$6/86400+$H$8)</f>
        <v>0.6450268817204301</v>
      </c>
      <c r="I68" s="47">
        <f t="shared" si="9"/>
        <v>0.6299242424242424</v>
      </c>
      <c r="J68" s="47">
        <f t="shared" si="9"/>
        <v>0.616547619047619</v>
      </c>
      <c r="K68" s="45">
        <f t="shared" si="8"/>
        <v>-3.736842105263158</v>
      </c>
    </row>
    <row r="69" spans="2:11" s="39" customFormat="1" ht="12.75">
      <c r="B69" s="48">
        <v>102</v>
      </c>
      <c r="D69" s="32" t="s">
        <v>73</v>
      </c>
      <c r="E69" s="45">
        <v>2.2</v>
      </c>
      <c r="F69" s="45">
        <f>IF(E69=0,"",SUM($E$9:E69))</f>
        <v>187.59999999999997</v>
      </c>
      <c r="G69" s="45">
        <f t="shared" si="7"/>
        <v>58.00000000000003</v>
      </c>
      <c r="H69" s="47">
        <f t="shared" si="9"/>
        <v>0.6479838709677419</v>
      </c>
      <c r="I69" s="47">
        <f t="shared" si="9"/>
        <v>0.6327020202020202</v>
      </c>
      <c r="J69" s="47">
        <f t="shared" si="9"/>
        <v>0.6191666666666666</v>
      </c>
      <c r="K69" s="45">
        <f t="shared" si="8"/>
        <v>-1.9545454545454546</v>
      </c>
    </row>
    <row r="70" spans="2:11" s="39" customFormat="1" ht="12.75">
      <c r="B70" s="48">
        <v>128</v>
      </c>
      <c r="C70" s="37"/>
      <c r="D70" s="50" t="s">
        <v>77</v>
      </c>
      <c r="E70" s="45">
        <v>1.6</v>
      </c>
      <c r="F70" s="45">
        <f>IF(E70=0,"",SUM($E$9:E70))</f>
        <v>189.19999999999996</v>
      </c>
      <c r="G70" s="45">
        <f t="shared" si="7"/>
        <v>56.400000000000034</v>
      </c>
      <c r="H70" s="47">
        <f t="shared" si="9"/>
        <v>0.6501344086021505</v>
      </c>
      <c r="I70" s="47">
        <f t="shared" si="9"/>
        <v>0.6347222222222222</v>
      </c>
      <c r="J70" s="47">
        <f t="shared" si="9"/>
        <v>0.6210714285714285</v>
      </c>
      <c r="K70" s="45">
        <f t="shared" si="8"/>
        <v>1.625</v>
      </c>
    </row>
    <row r="71" spans="2:11" s="39" customFormat="1" ht="12.75">
      <c r="B71" s="48">
        <v>320</v>
      </c>
      <c r="C71" s="37"/>
      <c r="D71" s="48" t="s">
        <v>74</v>
      </c>
      <c r="E71" s="45">
        <v>2.4</v>
      </c>
      <c r="F71" s="45">
        <f>IF(E71=0,"",SUM($E$9:E71))</f>
        <v>191.59999999999997</v>
      </c>
      <c r="G71" s="45">
        <f t="shared" si="7"/>
        <v>54.00000000000003</v>
      </c>
      <c r="H71" s="47">
        <f t="shared" si="9"/>
        <v>0.6533602150537634</v>
      </c>
      <c r="I71" s="47">
        <f t="shared" si="9"/>
        <v>0.6377525252525251</v>
      </c>
      <c r="J71" s="47">
        <f t="shared" si="9"/>
        <v>0.6239285714285714</v>
      </c>
      <c r="K71" s="45">
        <f t="shared" si="8"/>
        <v>8</v>
      </c>
    </row>
    <row r="72" spans="2:11" s="39" customFormat="1" ht="12.75">
      <c r="B72" s="48">
        <v>500</v>
      </c>
      <c r="D72" s="48" t="s">
        <v>75</v>
      </c>
      <c r="E72" s="45">
        <v>2.5</v>
      </c>
      <c r="F72" s="45">
        <f>IF(E72=0,"",SUM($E$9:E72))</f>
        <v>194.09999999999997</v>
      </c>
      <c r="G72" s="45">
        <f t="shared" si="7"/>
        <v>51.50000000000003</v>
      </c>
      <c r="H72" s="47">
        <f t="shared" si="9"/>
        <v>0.6567204301075268</v>
      </c>
      <c r="I72" s="47">
        <f t="shared" si="9"/>
        <v>0.6409090909090909</v>
      </c>
      <c r="J72" s="47">
        <f t="shared" si="9"/>
        <v>0.6269047619047619</v>
      </c>
      <c r="K72" s="45">
        <f t="shared" si="8"/>
        <v>7.2</v>
      </c>
    </row>
    <row r="73" spans="2:11" s="39" customFormat="1" ht="12.75">
      <c r="B73" s="48">
        <v>592</v>
      </c>
      <c r="C73" s="37"/>
      <c r="D73" s="48" t="s">
        <v>76</v>
      </c>
      <c r="E73" s="45">
        <v>0.9</v>
      </c>
      <c r="F73" s="45">
        <f>IF(E73=0,"",SUM($E$9:E73))</f>
        <v>194.99999999999997</v>
      </c>
      <c r="G73" s="45">
        <f t="shared" si="7"/>
        <v>50.60000000000002</v>
      </c>
      <c r="H73" s="47">
        <f t="shared" si="9"/>
        <v>0.6579301075268816</v>
      </c>
      <c r="I73" s="47">
        <f t="shared" si="9"/>
        <v>0.6420454545454545</v>
      </c>
      <c r="J73" s="47">
        <f t="shared" si="9"/>
        <v>0.6279761904761905</v>
      </c>
      <c r="K73" s="45">
        <f t="shared" si="8"/>
        <v>10.222222222222221</v>
      </c>
    </row>
    <row r="74" spans="2:11" s="34" customFormat="1" ht="12.75">
      <c r="B74" s="41">
        <v>766</v>
      </c>
      <c r="C74" s="42"/>
      <c r="D74" s="49" t="s">
        <v>63</v>
      </c>
      <c r="E74" s="44">
        <v>2.2</v>
      </c>
      <c r="F74" s="44">
        <f>IF(E74=0,"",SUM($E$9:E74))</f>
        <v>197.19999999999996</v>
      </c>
      <c r="G74" s="44">
        <f t="shared" si="7"/>
        <v>48.400000000000034</v>
      </c>
      <c r="H74" s="46">
        <f t="shared" si="9"/>
        <v>0.6608870967741935</v>
      </c>
      <c r="I74" s="46">
        <f t="shared" si="9"/>
        <v>0.6448232323232322</v>
      </c>
      <c r="J74" s="46">
        <f t="shared" si="9"/>
        <v>0.630595238095238</v>
      </c>
      <c r="K74" s="44">
        <f t="shared" si="8"/>
        <v>7.909090909090909</v>
      </c>
    </row>
    <row r="75" spans="2:11" s="34" customFormat="1" ht="12.75">
      <c r="B75" s="41"/>
      <c r="C75" s="42"/>
      <c r="D75" s="56" t="s">
        <v>30</v>
      </c>
      <c r="E75" s="44"/>
      <c r="F75" s="44"/>
      <c r="G75" s="44"/>
      <c r="H75" s="46"/>
      <c r="I75" s="46"/>
      <c r="J75" s="46"/>
      <c r="K75" s="44"/>
    </row>
    <row r="76" spans="2:11" s="39" customFormat="1" ht="12.75">
      <c r="B76" s="32">
        <v>476</v>
      </c>
      <c r="C76" s="37"/>
      <c r="D76" s="32" t="s">
        <v>64</v>
      </c>
      <c r="E76" s="45">
        <v>5</v>
      </c>
      <c r="F76" s="45">
        <f>IF(E76=0,"",SUM($E$9:E76))</f>
        <v>202.19999999999996</v>
      </c>
      <c r="G76" s="45">
        <f t="shared" si="7"/>
        <v>43.400000000000034</v>
      </c>
      <c r="H76" s="47">
        <f t="shared" si="9"/>
        <v>0.6676075268817203</v>
      </c>
      <c r="I76" s="47">
        <f t="shared" si="9"/>
        <v>0.6511363636363636</v>
      </c>
      <c r="J76" s="47">
        <f t="shared" si="9"/>
        <v>0.636547619047619</v>
      </c>
      <c r="K76" s="45">
        <f>(B76-B74)/(E76*10)</f>
        <v>-5.8</v>
      </c>
    </row>
    <row r="77" spans="2:11" s="39" customFormat="1" ht="12.75">
      <c r="B77" s="48">
        <v>341</v>
      </c>
      <c r="D77" s="32" t="s">
        <v>65</v>
      </c>
      <c r="E77" s="45">
        <v>5.5</v>
      </c>
      <c r="F77" s="45">
        <f>IF(E77=0,"",SUM($E$9:E77))</f>
        <v>207.69999999999996</v>
      </c>
      <c r="G77" s="45">
        <f aca="true" t="shared" si="10" ref="G77:G92">IF(F77=0,"",$G$8-F77)</f>
        <v>37.900000000000034</v>
      </c>
      <c r="H77" s="47">
        <f t="shared" si="9"/>
        <v>0.6749999999999999</v>
      </c>
      <c r="I77" s="47">
        <f t="shared" si="9"/>
        <v>0.658080808080808</v>
      </c>
      <c r="J77" s="47">
        <f t="shared" si="9"/>
        <v>0.643095238095238</v>
      </c>
      <c r="K77" s="45">
        <f aca="true" t="shared" si="11" ref="K77:K92">(B77-B76)/(E77*10)</f>
        <v>-2.4545454545454546</v>
      </c>
    </row>
    <row r="78" spans="2:11" s="39" customFormat="1" ht="12.75">
      <c r="B78" s="48">
        <v>328</v>
      </c>
      <c r="D78" s="32" t="s">
        <v>66</v>
      </c>
      <c r="E78" s="45">
        <v>0.5</v>
      </c>
      <c r="F78" s="45">
        <f>IF(E78=0,"",SUM($E$9:E78))</f>
        <v>208.19999999999996</v>
      </c>
      <c r="G78" s="45">
        <f t="shared" si="10"/>
        <v>37.400000000000034</v>
      </c>
      <c r="H78" s="47">
        <f t="shared" si="9"/>
        <v>0.6756720430107526</v>
      </c>
      <c r="I78" s="47">
        <f t="shared" si="9"/>
        <v>0.6587121212121212</v>
      </c>
      <c r="J78" s="47">
        <f t="shared" si="9"/>
        <v>0.6436904761904761</v>
      </c>
      <c r="K78" s="45">
        <f t="shared" si="11"/>
        <v>-2.6</v>
      </c>
    </row>
    <row r="79" spans="1:11" s="34" customFormat="1" ht="12.75">
      <c r="A79" s="40"/>
      <c r="B79" s="41">
        <v>585</v>
      </c>
      <c r="C79" s="59"/>
      <c r="D79" s="51" t="s">
        <v>67</v>
      </c>
      <c r="E79" s="44">
        <v>6.5</v>
      </c>
      <c r="F79" s="44">
        <f>IF(E79=0,"",SUM($E$9:E79))</f>
        <v>214.69999999999996</v>
      </c>
      <c r="G79" s="44">
        <f t="shared" si="10"/>
        <v>30.900000000000034</v>
      </c>
      <c r="H79" s="46">
        <f t="shared" si="9"/>
        <v>0.6844086021505376</v>
      </c>
      <c r="I79" s="46">
        <f t="shared" si="9"/>
        <v>0.6669191919191919</v>
      </c>
      <c r="J79" s="46">
        <f t="shared" si="9"/>
        <v>0.6514285714285714</v>
      </c>
      <c r="K79" s="44">
        <f t="shared" si="11"/>
        <v>3.953846153846154</v>
      </c>
    </row>
    <row r="80" spans="1:11" s="34" customFormat="1" ht="12.75">
      <c r="A80" s="60"/>
      <c r="B80" s="41"/>
      <c r="C80" s="59"/>
      <c r="D80" s="56" t="s">
        <v>55</v>
      </c>
      <c r="E80" s="44"/>
      <c r="F80" s="44"/>
      <c r="G80" s="44"/>
      <c r="H80" s="46"/>
      <c r="I80" s="46"/>
      <c r="J80" s="46"/>
      <c r="K80" s="44"/>
    </row>
    <row r="81" spans="2:11" s="39" customFormat="1" ht="12.75">
      <c r="B81" s="32">
        <v>353</v>
      </c>
      <c r="C81" s="53"/>
      <c r="D81" s="32" t="s">
        <v>68</v>
      </c>
      <c r="E81" s="45">
        <v>5.1</v>
      </c>
      <c r="F81" s="45">
        <f>IF(E81=0,"",SUM($E$9:E81))</f>
        <v>219.79999999999995</v>
      </c>
      <c r="G81" s="45">
        <f t="shared" si="10"/>
        <v>25.80000000000004</v>
      </c>
      <c r="H81" s="47">
        <f t="shared" si="9"/>
        <v>0.691263440860215</v>
      </c>
      <c r="I81" s="47">
        <f t="shared" si="9"/>
        <v>0.6733585858585858</v>
      </c>
      <c r="J81" s="47">
        <f t="shared" si="9"/>
        <v>0.6575</v>
      </c>
      <c r="K81" s="45">
        <f>(B81-B79)/(E81*10)</f>
        <v>-4.549019607843137</v>
      </c>
    </row>
    <row r="82" spans="2:11" s="39" customFormat="1" ht="12.75">
      <c r="B82" s="32">
        <v>363</v>
      </c>
      <c r="C82" s="54"/>
      <c r="D82" s="32" t="s">
        <v>69</v>
      </c>
      <c r="E82" s="45">
        <v>2.3</v>
      </c>
      <c r="F82" s="45">
        <f>IF(E82=0,"",SUM($E$9:E82))</f>
        <v>222.09999999999997</v>
      </c>
      <c r="G82" s="45">
        <f t="shared" si="10"/>
        <v>23.50000000000003</v>
      </c>
      <c r="H82" s="47">
        <f t="shared" si="9"/>
        <v>0.6943548387096774</v>
      </c>
      <c r="I82" s="47">
        <f t="shared" si="9"/>
        <v>0.6762626262626261</v>
      </c>
      <c r="J82" s="47">
        <f t="shared" si="9"/>
        <v>0.6602380952380952</v>
      </c>
      <c r="K82" s="45">
        <f t="shared" si="11"/>
        <v>0.43478260869565216</v>
      </c>
    </row>
    <row r="83" spans="2:11" s="34" customFormat="1" ht="12.75">
      <c r="B83" s="41">
        <v>463</v>
      </c>
      <c r="C83" s="42"/>
      <c r="D83" s="49" t="s">
        <v>70</v>
      </c>
      <c r="E83" s="44">
        <v>2.3</v>
      </c>
      <c r="F83" s="44">
        <f>IF(E83=0,"",SUM($E$9:E83))</f>
        <v>224.39999999999998</v>
      </c>
      <c r="G83" s="44">
        <f t="shared" si="10"/>
        <v>21.200000000000017</v>
      </c>
      <c r="H83" s="46">
        <f t="shared" si="9"/>
        <v>0.6974462365591397</v>
      </c>
      <c r="I83" s="46">
        <f t="shared" si="9"/>
        <v>0.6791666666666666</v>
      </c>
      <c r="J83" s="46">
        <f t="shared" si="9"/>
        <v>0.6629761904761904</v>
      </c>
      <c r="K83" s="44">
        <f t="shared" si="11"/>
        <v>4.3478260869565215</v>
      </c>
    </row>
    <row r="84" spans="2:11" s="39" customFormat="1" ht="12.75">
      <c r="B84" s="32">
        <v>358</v>
      </c>
      <c r="C84" s="37"/>
      <c r="D84" s="32" t="s">
        <v>71</v>
      </c>
      <c r="E84" s="45">
        <v>2.2</v>
      </c>
      <c r="F84" s="45">
        <f>IF(E84=0,"",SUM($E$9:E84))</f>
        <v>226.59999999999997</v>
      </c>
      <c r="G84" s="45">
        <f t="shared" si="10"/>
        <v>19.00000000000003</v>
      </c>
      <c r="H84" s="47">
        <f t="shared" si="9"/>
        <v>0.7004032258064516</v>
      </c>
      <c r="I84" s="47">
        <f t="shared" si="9"/>
        <v>0.6819444444444445</v>
      </c>
      <c r="J84" s="47">
        <f t="shared" si="9"/>
        <v>0.6655952380952381</v>
      </c>
      <c r="K84" s="45">
        <f t="shared" si="11"/>
        <v>-4.7727272727272725</v>
      </c>
    </row>
    <row r="85" spans="2:11" s="39" customFormat="1" ht="12.75">
      <c r="B85" s="48">
        <v>145</v>
      </c>
      <c r="D85" s="32" t="s">
        <v>72</v>
      </c>
      <c r="E85" s="45">
        <v>5.7</v>
      </c>
      <c r="F85" s="45">
        <f>IF(E85=0,"",SUM($E$9:E85))</f>
        <v>232.29999999999995</v>
      </c>
      <c r="G85" s="45">
        <f t="shared" si="10"/>
        <v>13.30000000000004</v>
      </c>
      <c r="H85" s="47">
        <f t="shared" si="9"/>
        <v>0.7080645161290322</v>
      </c>
      <c r="I85" s="47">
        <f t="shared" si="9"/>
        <v>0.689141414141414</v>
      </c>
      <c r="J85" s="47">
        <f t="shared" si="9"/>
        <v>0.6723809523809523</v>
      </c>
      <c r="K85" s="45">
        <f t="shared" si="11"/>
        <v>-3.736842105263158</v>
      </c>
    </row>
    <row r="86" spans="2:11" s="39" customFormat="1" ht="12.75">
      <c r="B86" s="48">
        <v>102</v>
      </c>
      <c r="D86" s="32" t="s">
        <v>73</v>
      </c>
      <c r="E86" s="45">
        <v>2.2</v>
      </c>
      <c r="F86" s="45">
        <f>IF(E86=0,"",SUM($E$9:E86))</f>
        <v>234.49999999999994</v>
      </c>
      <c r="G86" s="45">
        <f t="shared" si="10"/>
        <v>11.100000000000051</v>
      </c>
      <c r="H86" s="47">
        <f t="shared" si="9"/>
        <v>0.711021505376344</v>
      </c>
      <c r="I86" s="47">
        <f t="shared" si="9"/>
        <v>0.6919191919191918</v>
      </c>
      <c r="J86" s="47">
        <f t="shared" si="9"/>
        <v>0.6749999999999998</v>
      </c>
      <c r="K86" s="45">
        <f t="shared" si="11"/>
        <v>-1.9545454545454546</v>
      </c>
    </row>
    <row r="87" spans="2:11" s="39" customFormat="1" ht="12.75">
      <c r="B87" s="48">
        <v>142</v>
      </c>
      <c r="C87" s="37"/>
      <c r="D87" s="48" t="s">
        <v>78</v>
      </c>
      <c r="E87" s="45">
        <v>1.8</v>
      </c>
      <c r="F87" s="45">
        <f>IF(E87=0,"",SUM($E$9:E87))</f>
        <v>236.29999999999995</v>
      </c>
      <c r="G87" s="45">
        <f t="shared" si="10"/>
        <v>9.30000000000004</v>
      </c>
      <c r="H87" s="47">
        <f t="shared" si="9"/>
        <v>0.7134408602150537</v>
      </c>
      <c r="I87" s="47">
        <f t="shared" si="9"/>
        <v>0.6941919191919191</v>
      </c>
      <c r="J87" s="47">
        <f t="shared" si="9"/>
        <v>0.677142857142857</v>
      </c>
      <c r="K87" s="45">
        <f t="shared" si="11"/>
        <v>2.2222222222222223</v>
      </c>
    </row>
    <row r="88" spans="2:11" s="39" customFormat="1" ht="12.75">
      <c r="B88" s="48">
        <v>196</v>
      </c>
      <c r="C88" s="37"/>
      <c r="D88" s="48" t="s">
        <v>79</v>
      </c>
      <c r="E88" s="45">
        <v>2.3</v>
      </c>
      <c r="F88" s="45">
        <f>IF(E88=0,"",SUM($E$9:E88))</f>
        <v>238.59999999999997</v>
      </c>
      <c r="G88" s="45">
        <f t="shared" si="10"/>
        <v>7.000000000000028</v>
      </c>
      <c r="H88" s="47">
        <f t="shared" si="9"/>
        <v>0.716532258064516</v>
      </c>
      <c r="I88" s="47">
        <f t="shared" si="9"/>
        <v>0.6970959595959596</v>
      </c>
      <c r="J88" s="47">
        <f t="shared" si="9"/>
        <v>0.6798809523809524</v>
      </c>
      <c r="K88" s="45">
        <f t="shared" si="11"/>
        <v>2.347826086956522</v>
      </c>
    </row>
    <row r="89" spans="2:11" s="39" customFormat="1" ht="12.75">
      <c r="B89" s="48">
        <v>553</v>
      </c>
      <c r="D89" s="48" t="s">
        <v>80</v>
      </c>
      <c r="E89" s="45">
        <v>4.6</v>
      </c>
      <c r="F89" s="45">
        <f>IF(E89=0,"",SUM($E$9:E89))</f>
        <v>243.19999999999996</v>
      </c>
      <c r="G89" s="45">
        <f t="shared" si="10"/>
        <v>2.400000000000034</v>
      </c>
      <c r="H89" s="47">
        <f aca="true" t="shared" si="12" ref="H89:J92">IF($E89=0,"",+$F89*3600/H$6/86400+$H$8)</f>
        <v>0.7227150537634408</v>
      </c>
      <c r="I89" s="47">
        <f t="shared" si="12"/>
        <v>0.7029040404040403</v>
      </c>
      <c r="J89" s="47">
        <f t="shared" si="12"/>
        <v>0.6853571428571428</v>
      </c>
      <c r="K89" s="45">
        <f t="shared" si="11"/>
        <v>7.760869565217392</v>
      </c>
    </row>
    <row r="90" spans="2:11" s="39" customFormat="1" ht="12.75">
      <c r="B90" s="48">
        <v>641</v>
      </c>
      <c r="D90" s="48" t="s">
        <v>81</v>
      </c>
      <c r="E90" s="45">
        <v>0.8</v>
      </c>
      <c r="F90" s="45">
        <f>IF(E90=0,"",SUM($E$9:E90))</f>
        <v>243.99999999999997</v>
      </c>
      <c r="G90" s="45">
        <f t="shared" si="10"/>
        <v>1.6000000000000227</v>
      </c>
      <c r="H90" s="47">
        <f t="shared" si="12"/>
        <v>0.7237903225806451</v>
      </c>
      <c r="I90" s="47">
        <f t="shared" si="12"/>
        <v>0.7039141414141414</v>
      </c>
      <c r="J90" s="47">
        <f t="shared" si="12"/>
        <v>0.6863095238095238</v>
      </c>
      <c r="K90" s="45">
        <f t="shared" si="11"/>
        <v>11</v>
      </c>
    </row>
    <row r="91" spans="2:11" ht="12.75">
      <c r="B91" s="48">
        <v>731</v>
      </c>
      <c r="D91" s="48" t="s">
        <v>82</v>
      </c>
      <c r="E91" s="45">
        <v>1.5</v>
      </c>
      <c r="F91" s="45">
        <f>IF(E91=0,"",SUM($E$9:E91))</f>
        <v>245.49999999999997</v>
      </c>
      <c r="G91" s="45">
        <f t="shared" si="10"/>
        <v>0.10000000000002274</v>
      </c>
      <c r="H91" s="47">
        <f t="shared" si="12"/>
        <v>0.7258064516129031</v>
      </c>
      <c r="I91" s="47">
        <f t="shared" si="12"/>
        <v>0.7058080808080807</v>
      </c>
      <c r="J91" s="47">
        <f t="shared" si="12"/>
        <v>0.6880952380952381</v>
      </c>
      <c r="K91" s="45">
        <f t="shared" si="11"/>
        <v>6</v>
      </c>
    </row>
    <row r="92" spans="2:11" s="34" customFormat="1" ht="12.75">
      <c r="B92" s="49">
        <v>740</v>
      </c>
      <c r="D92" s="49" t="s">
        <v>83</v>
      </c>
      <c r="E92" s="44">
        <v>0.1</v>
      </c>
      <c r="F92" s="44">
        <f>IF(E92=0,"",SUM($E$9:E92))</f>
        <v>245.59999999999997</v>
      </c>
      <c r="G92" s="44">
        <f t="shared" si="10"/>
        <v>2.842170943040401E-14</v>
      </c>
      <c r="H92" s="46">
        <f t="shared" si="12"/>
        <v>0.7259408602150537</v>
      </c>
      <c r="I92" s="46">
        <f t="shared" si="12"/>
        <v>0.7059343434343434</v>
      </c>
      <c r="J92" s="46">
        <f t="shared" si="12"/>
        <v>0.6882142857142857</v>
      </c>
      <c r="K92" s="44">
        <f t="shared" si="11"/>
        <v>9</v>
      </c>
    </row>
  </sheetData>
  <sheetProtection/>
  <mergeCells count="4">
    <mergeCell ref="A1:B2"/>
    <mergeCell ref="C1:H1"/>
    <mergeCell ref="I1:J1"/>
    <mergeCell ref="C2:H2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Di Santo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 DI SANTO</dc:creator>
  <cp:keywords/>
  <dc:description/>
  <cp:lastModifiedBy>mauro</cp:lastModifiedBy>
  <cp:lastPrinted>2010-03-24T10:09:32Z</cp:lastPrinted>
  <dcterms:created xsi:type="dcterms:W3CDTF">2007-10-05T21:12:18Z</dcterms:created>
  <dcterms:modified xsi:type="dcterms:W3CDTF">2011-06-22T18:35:04Z</dcterms:modified>
  <cp:category/>
  <cp:version/>
  <cp:contentType/>
  <cp:contentStatus/>
</cp:coreProperties>
</file>